
<file path=[Content_Types].xml><?xml version="1.0" encoding="utf-8"?>
<Types xmlns="http://schemas.openxmlformats.org/package/2006/content-types">
  <Default Extension="xml" ContentType="application/xml"/>
  <Default Extension="bin" ContentType="application/vnd.ms-office.vbaProject"/>
  <Default Extension="vml" ContentType="application/vnd.openxmlformats-officedocument.vmlDrawing"/>
  <Default Extension="rels" ContentType="application/vnd.openxmlformats-package.relationships+xml"/>
  <Default Extension="emf" ContentType="image/x-em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122" codeName="{B7FE6334-C1A2-E50D-BD3D-5F4D41BBC2E3}"/>
  <workbookPr filterPrivacy="1" codeName="ThisWorkbook" autoCompressPictures="0"/>
  <bookViews>
    <workbookView xWindow="480" yWindow="480" windowWidth="25120" windowHeight="15040"/>
  </bookViews>
  <sheets>
    <sheet name="Ask &amp; Acquire" sheetId="1" r:id="rId1"/>
    <sheet name="Appraise" sheetId="2" r:id="rId2"/>
    <sheet name="Appraise (print version)" sheetId="4" r:id="rId3"/>
    <sheet name="Apply" sheetId="6" r:id="rId4"/>
    <sheet name="Instructions" sheetId="5" r:id="rId5"/>
  </sheets>
  <definedNames>
    <definedName name="aa" localSheetId="1">Appraise!$I$39</definedName>
    <definedName name="bb" localSheetId="1">Appraise!$J$39</definedName>
    <definedName name="cc" localSheetId="1">Appraise!$I$42</definedName>
    <definedName name="cgall" localSheetId="1">Appraise!$J$23</definedName>
    <definedName name="cgfollow" localSheetId="1">Appraise!$J$29</definedName>
    <definedName name="ci" localSheetId="1">Appraise!$H$56</definedName>
    <definedName name="cmean" localSheetId="1">Appraise!$J$48</definedName>
    <definedName name="csdev" localSheetId="1">Appraise!$J$49</definedName>
    <definedName name="cse" localSheetId="1">Appraise!$J$50</definedName>
    <definedName name="dd" localSheetId="1">Appraise!$J$42</definedName>
    <definedName name="egall" localSheetId="1">Appraise!$I$23</definedName>
    <definedName name="egfollow" localSheetId="1">Appraise!$I$29</definedName>
    <definedName name="emean" localSheetId="1">Appraise!$I$48</definedName>
    <definedName name="esdev" localSheetId="1">Appraise!$I$49</definedName>
    <definedName name="ese" localSheetId="1">Appraise!$I$50</definedName>
    <definedName name="ittcgo" localSheetId="1">Appraise!$K$61</definedName>
    <definedName name="ittego" localSheetId="1">Appraise!$H$61</definedName>
    <definedName name="mcg" localSheetId="1">Appraise!$K$67</definedName>
    <definedName name="md" localSheetId="1">Appraise!$Q$67</definedName>
    <definedName name="meg" localSheetId="1">Appraise!$H$67</definedName>
    <definedName name="otcgo" localSheetId="1">Appraise!$K$64</definedName>
    <definedName name="otego" localSheetId="1">Appraise!$H$64</definedName>
    <definedName name="per" localSheetId="1">Appraise!$I$54</definedName>
    <definedName name="_xlnm.Print_Area" localSheetId="1">Appraise!$A$1:$W$94</definedName>
    <definedName name="_xlnm.Print_Area" localSheetId="2">'Appraise (print version)'!$A:$C</definedName>
    <definedName name="rm" localSheetId="1">Appraise!$N$67</definedName>
    <definedName name="zscore" localSheetId="1">Appraise!$Q$56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81" i="4" l="1"/>
  <c r="B79" i="4"/>
  <c r="B77" i="4"/>
  <c r="B75" i="4"/>
  <c r="B73" i="4"/>
  <c r="B69" i="4"/>
  <c r="B67" i="4"/>
  <c r="B65" i="4"/>
  <c r="B63" i="4"/>
  <c r="B59" i="4"/>
  <c r="B57" i="4"/>
  <c r="B53" i="4"/>
  <c r="B51" i="4"/>
  <c r="B49" i="4"/>
  <c r="B47" i="4"/>
  <c r="B43" i="4"/>
  <c r="B41" i="4"/>
  <c r="B39" i="4"/>
  <c r="B35" i="4"/>
  <c r="B33" i="4"/>
  <c r="B31" i="4"/>
  <c r="B29" i="4"/>
  <c r="B24" i="4"/>
  <c r="B19" i="4"/>
  <c r="B15" i="4"/>
  <c r="B11" i="4"/>
  <c r="B9" i="4"/>
  <c r="B7" i="4"/>
  <c r="B5" i="4"/>
  <c r="I35" i="2"/>
  <c r="J35" i="2"/>
  <c r="Q56" i="2"/>
  <c r="D57" i="2"/>
  <c r="F57" i="2"/>
  <c r="M57" i="2"/>
  <c r="H61" i="2"/>
  <c r="K61" i="2"/>
  <c r="N61" i="2"/>
  <c r="Q61" i="2"/>
  <c r="D62" i="2"/>
  <c r="F62" i="2"/>
  <c r="I62" i="2"/>
  <c r="H62" i="2"/>
  <c r="J62" i="2"/>
  <c r="L62" i="2"/>
  <c r="K62" i="2"/>
  <c r="M62" i="2"/>
  <c r="O62" i="2"/>
  <c r="N62" i="2"/>
  <c r="P62" i="2"/>
  <c r="R62" i="2"/>
  <c r="Q62" i="2"/>
  <c r="T62" i="2"/>
  <c r="H64" i="2"/>
  <c r="K64" i="2"/>
  <c r="N64" i="2"/>
  <c r="Q64" i="2"/>
  <c r="D65" i="2"/>
  <c r="F65" i="2"/>
  <c r="I65" i="2"/>
  <c r="H65" i="2"/>
  <c r="J65" i="2"/>
  <c r="L65" i="2"/>
  <c r="K65" i="2"/>
  <c r="M65" i="2"/>
  <c r="O65" i="2"/>
  <c r="N65" i="2"/>
  <c r="P65" i="2"/>
  <c r="R65" i="2"/>
  <c r="Q65" i="2"/>
  <c r="T65" i="2"/>
  <c r="H67" i="2"/>
  <c r="K67" i="2"/>
  <c r="N67" i="2"/>
  <c r="Q67" i="2"/>
  <c r="D68" i="2"/>
  <c r="F68" i="2"/>
  <c r="I68" i="2"/>
  <c r="H68" i="2"/>
  <c r="J68" i="2"/>
  <c r="L68" i="2"/>
  <c r="K68" i="2"/>
  <c r="M68" i="2"/>
  <c r="O68" i="2"/>
  <c r="N68" i="2"/>
  <c r="P68" i="2"/>
  <c r="R68" i="2"/>
  <c r="Q68" i="2"/>
</calcChain>
</file>

<file path=xl/comments1.xml><?xml version="1.0" encoding="utf-8"?>
<comments xmlns="http://schemas.openxmlformats.org/spreadsheetml/2006/main">
  <authors>
    <author>Author</author>
  </authors>
  <commentList>
    <comment ref="H56" authorId="0">
      <text>
        <r>
          <rPr>
            <sz val="10"/>
            <color indexed="81"/>
            <rFont val="Tahoma"/>
            <family val="2"/>
          </rPr>
          <t xml:space="preserve">Usually, 95% confidence intervals are used. However, other CIs may sometimes be preferred (e.g. 90% or 99%).
For </t>
        </r>
        <r>
          <rPr>
            <b/>
            <sz val="10"/>
            <color indexed="81"/>
            <rFont val="Tahoma"/>
            <family val="2"/>
          </rPr>
          <t>categorical outcomes</t>
        </r>
        <r>
          <rPr>
            <sz val="10"/>
            <color indexed="81"/>
            <rFont val="Tahoma"/>
            <family val="2"/>
          </rPr>
          <t xml:space="preserve">, the formulae for confidence intervals use Wilson approximations of the Exact method. This method handles small sample sizes well, and ensures CIs for probabilities are within the bounds of 0% and 100%.
The formulae used for categorical outcomes assume that (very loosely): 
 * the participants in the exposure group are not the same participants as, nor paired with, those in the comparison group (ie are independent);
 * the underlying distribution is binomial (for proportions) or Poisson (for rates);
 * the value of each cell is at least one;
 * that the question is by nature a two-sided test.
For </t>
        </r>
        <r>
          <rPr>
            <b/>
            <sz val="10"/>
            <color indexed="81"/>
            <rFont val="Tahoma"/>
            <family val="2"/>
          </rPr>
          <t>continuous outcomes</t>
        </r>
        <r>
          <rPr>
            <sz val="10"/>
            <color indexed="81"/>
            <rFont val="Tahoma"/>
            <family val="2"/>
          </rPr>
          <t xml:space="preserve">, the formulae for confidence intervals use the t-distribution. This method handles samples of more than about 30 well, but will mislead if samples are smaller than about 30 and data are very non-normally distributed.
The formulae used for continuous outcomes assume that (very loosely): 
 * there are at least 30 people with measured outcomes in each group; 
 * the underlying distribution is normal; and
 * that the question is by nature a two-sided test.
If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r>
          <rPr>
            <sz val="8"/>
            <color indexed="81"/>
            <rFont val="Tahoma"/>
            <family val="2"/>
          </rPr>
          <t xml:space="preserve">
</t>
        </r>
      </text>
    </comment>
    <comment ref="F57" authorId="0">
      <text>
        <r>
          <rPr>
            <b/>
            <sz val="10"/>
            <color indexed="81"/>
            <rFont val="Tahoma"/>
            <family val="2"/>
          </rPr>
          <t>Occurrence</t>
        </r>
        <r>
          <rPr>
            <sz val="10"/>
            <color indexed="81"/>
            <rFont val="Tahoma"/>
            <family val="2"/>
          </rPr>
          <t xml:space="preserve">
For </t>
        </r>
        <r>
          <rPr>
            <b/>
            <sz val="10"/>
            <color indexed="81"/>
            <rFont val="Tahoma"/>
            <family val="2"/>
          </rPr>
          <t>categorical outcomes</t>
        </r>
        <r>
          <rPr>
            <sz val="10"/>
            <color indexed="81"/>
            <rFont val="Tahoma"/>
            <family val="2"/>
          </rPr>
          <t xml:space="preserve"> (e.g. events), occurrence is expressed as a rate per person-time as shown, or as a proportion (ranging from 0.0 to 1.0) for each group.  
For </t>
        </r>
        <r>
          <rPr>
            <b/>
            <sz val="10"/>
            <color indexed="81"/>
            <rFont val="Tahoma"/>
            <family val="2"/>
          </rPr>
          <t>numerical outcomes</t>
        </r>
        <r>
          <rPr>
            <sz val="10"/>
            <color indexed="81"/>
            <rFont val="Tahoma"/>
            <family val="2"/>
          </rPr>
          <t xml:space="preserve"> (e.g. a measure such as weight expressed in kilograms), occurrence is expressed in the lower panels as a mean.</t>
        </r>
        <r>
          <rPr>
            <sz val="8"/>
            <color indexed="81"/>
            <rFont val="Tahoma"/>
            <family val="2"/>
          </rPr>
          <t xml:space="preserve">
</t>
        </r>
      </text>
    </comment>
    <comment ref="M57" authorId="0">
      <text>
        <r>
          <rPr>
            <b/>
            <sz val="10"/>
            <color indexed="81"/>
            <rFont val="Tahoma"/>
            <family val="2"/>
          </rPr>
          <t>Intervention effects</t>
        </r>
        <r>
          <rPr>
            <sz val="10"/>
            <color indexed="81"/>
            <rFont val="Tahoma"/>
            <family val="2"/>
          </rPr>
          <t xml:space="preserve">
The measures of effect reported here are </t>
        </r>
        <r>
          <rPr>
            <b/>
            <sz val="10"/>
            <color indexed="81"/>
            <rFont val="Tahoma"/>
            <family val="2"/>
          </rPr>
          <t>unadjusted</t>
        </r>
        <r>
          <rPr>
            <sz val="10"/>
            <color indexed="81"/>
            <rFont val="Tahoma"/>
            <family val="2"/>
          </rPr>
          <t xml:space="preserve"> for any other factors.  If authors report results that are </t>
        </r>
        <r>
          <rPr>
            <b/>
            <sz val="10"/>
            <color indexed="81"/>
            <rFont val="Tahoma"/>
            <family val="2"/>
          </rPr>
          <t>adjusted</t>
        </r>
        <r>
          <rPr>
            <sz val="10"/>
            <color indexed="81"/>
            <rFont val="Tahoma"/>
            <family val="2"/>
          </rPr>
          <t xml:space="preserve"> for e.g. age, sex or centre, then their results are likely to be slightly different from those calculated here.  Enter published results in the panel below.
If the two interventions are in the same people, as in a cross-over trial, then these analytical methods are not the most efficient, and methods appropriate for </t>
        </r>
        <r>
          <rPr>
            <b/>
            <sz val="10"/>
            <color indexed="81"/>
            <rFont val="Tahoma"/>
            <family val="2"/>
          </rPr>
          <t>correlated data</t>
        </r>
        <r>
          <rPr>
            <sz val="10"/>
            <color indexed="81"/>
            <rFont val="Tahoma"/>
            <family val="2"/>
          </rPr>
          <t xml:space="preserve"> should be used.
Absolute effects are expressed per units of person-time, relative effects have no units.</t>
        </r>
        <r>
          <rPr>
            <sz val="8"/>
            <color indexed="81"/>
            <rFont val="Tahoma"/>
            <family val="2"/>
          </rPr>
          <t xml:space="preserve">
</t>
        </r>
      </text>
    </comment>
    <comment ref="F58" authorId="0">
      <text>
        <r>
          <rPr>
            <b/>
            <sz val="10"/>
            <color indexed="81"/>
            <rFont val="Tahoma"/>
            <family val="2"/>
          </rPr>
          <t>EGO</t>
        </r>
        <r>
          <rPr>
            <sz val="10"/>
            <color indexed="81"/>
            <rFont val="Tahoma"/>
            <family val="2"/>
          </rPr>
          <t xml:space="preserve"> is occurrence in exposure group 
[i.e.   a / EG]</t>
        </r>
        <r>
          <rPr>
            <sz val="8"/>
            <color indexed="81"/>
            <rFont val="Tahoma"/>
            <family val="2"/>
          </rPr>
          <t xml:space="preserve">
</t>
        </r>
      </text>
    </comment>
    <comment ref="J58" authorId="0">
      <text>
        <r>
          <rPr>
            <b/>
            <sz val="10"/>
            <color indexed="81"/>
            <rFont val="Tahoma"/>
            <family val="2"/>
          </rPr>
          <t>CGO</t>
        </r>
        <r>
          <rPr>
            <sz val="10"/>
            <color indexed="81"/>
            <rFont val="Tahoma"/>
            <family val="2"/>
          </rPr>
          <t xml:space="preserve"> is occurrence in comparison group
[i.e. b / CG]</t>
        </r>
      </text>
    </comment>
    <comment ref="M58" authorId="0">
      <text>
        <r>
          <rPr>
            <b/>
            <sz val="10"/>
            <color indexed="81"/>
            <rFont val="Tahoma"/>
            <family val="2"/>
          </rPr>
          <t>Relative effect</t>
        </r>
        <r>
          <rPr>
            <sz val="10"/>
            <color indexed="81"/>
            <rFont val="Tahoma"/>
            <family val="2"/>
          </rPr>
          <t xml:space="preserve"> is 
 - a </t>
        </r>
        <r>
          <rPr>
            <b/>
            <sz val="10"/>
            <color indexed="81"/>
            <rFont val="Tahoma"/>
            <family val="2"/>
          </rPr>
          <t>Relative Risk</t>
        </r>
        <r>
          <rPr>
            <sz val="10"/>
            <color indexed="81"/>
            <rFont val="Tahoma"/>
            <family val="2"/>
          </rPr>
          <t xml:space="preserve"> (RR) if comparing proportions (aka risk ratio) or rates (aka rate ratio), and 
 - a </t>
        </r>
        <r>
          <rPr>
            <b/>
            <sz val="10"/>
            <color indexed="81"/>
            <rFont val="Tahoma"/>
            <family val="2"/>
          </rPr>
          <t>Relative Mean</t>
        </r>
        <r>
          <rPr>
            <sz val="10"/>
            <color indexed="81"/>
            <rFont val="Tahoma"/>
            <family val="2"/>
          </rPr>
          <t xml:space="preserve"> (RM) if comparing means.
</t>
        </r>
      </text>
    </comment>
    <comment ref="P58" authorId="0">
      <text>
        <r>
          <rPr>
            <b/>
            <sz val="10"/>
            <color indexed="81"/>
            <rFont val="Tahoma"/>
            <family val="2"/>
          </rPr>
          <t>Absolute effect</t>
        </r>
        <r>
          <rPr>
            <sz val="10"/>
            <color indexed="81"/>
            <rFont val="Tahoma"/>
            <family val="2"/>
          </rPr>
          <t xml:space="preserve"> is 
 - a </t>
        </r>
        <r>
          <rPr>
            <b/>
            <sz val="10"/>
            <color indexed="81"/>
            <rFont val="Tahoma"/>
            <family val="2"/>
          </rPr>
          <t>Risk Difference</t>
        </r>
        <r>
          <rPr>
            <sz val="10"/>
            <color indexed="81"/>
            <rFont val="Tahoma"/>
            <family val="2"/>
          </rPr>
          <t xml:space="preserve"> (RD) if comparing proportions or rates, and 
 - a </t>
        </r>
        <r>
          <rPr>
            <b/>
            <sz val="10"/>
            <color indexed="81"/>
            <rFont val="Tahoma"/>
            <family val="2"/>
          </rPr>
          <t>Mean Difference</t>
        </r>
        <r>
          <rPr>
            <sz val="10"/>
            <color indexed="81"/>
            <rFont val="Tahoma"/>
            <family val="2"/>
          </rPr>
          <t xml:space="preserve"> (MD) if comparing means.
If outcome of interest is a </t>
        </r>
        <r>
          <rPr>
            <b/>
            <sz val="10"/>
            <color indexed="81"/>
            <rFont val="Tahoma"/>
            <family val="2"/>
          </rPr>
          <t xml:space="preserve">'harmful event' </t>
        </r>
        <r>
          <rPr>
            <sz val="10"/>
            <color indexed="81"/>
            <rFont val="Tahoma"/>
            <family val="2"/>
          </rPr>
          <t xml:space="preserve">(e.g. disease) then if the absolute effect is
 - </t>
        </r>
        <r>
          <rPr>
            <b/>
            <sz val="10"/>
            <color indexed="81"/>
            <rFont val="Tahoma"/>
            <family val="2"/>
          </rPr>
          <t>negative</t>
        </r>
        <r>
          <rPr>
            <sz val="10"/>
            <color indexed="81"/>
            <rFont val="Tahoma"/>
            <family val="2"/>
          </rPr>
          <t xml:space="preserve">,  the intervention is better than the comparison. but if 
 - </t>
        </r>
        <r>
          <rPr>
            <b/>
            <sz val="10"/>
            <color indexed="81"/>
            <rFont val="Tahoma"/>
            <family val="2"/>
          </rPr>
          <t>positive</t>
        </r>
        <r>
          <rPr>
            <sz val="10"/>
            <color indexed="81"/>
            <rFont val="Tahoma"/>
            <family val="2"/>
          </rPr>
          <t xml:space="preserve">  the intervention is worse than the comparison. 
If outcome of interest is a </t>
        </r>
        <r>
          <rPr>
            <b/>
            <sz val="10"/>
            <color indexed="81"/>
            <rFont val="Tahoma"/>
            <family val="2"/>
          </rPr>
          <t>benefit</t>
        </r>
        <r>
          <rPr>
            <sz val="10"/>
            <color indexed="81"/>
            <rFont val="Tahoma"/>
            <family val="2"/>
          </rPr>
          <t xml:space="preserve"> (e.g. improved mobility), then if absolute effect is 
 - </t>
        </r>
        <r>
          <rPr>
            <b/>
            <sz val="10"/>
            <color indexed="81"/>
            <rFont val="Tahoma"/>
            <family val="2"/>
          </rPr>
          <t>negative</t>
        </r>
        <r>
          <rPr>
            <sz val="10"/>
            <color indexed="81"/>
            <rFont val="Tahoma"/>
            <family val="2"/>
          </rPr>
          <t xml:space="preserve">,  the intervention is worse than the comparison, but if  
 - </t>
        </r>
        <r>
          <rPr>
            <b/>
            <sz val="10"/>
            <color indexed="81"/>
            <rFont val="Tahoma"/>
            <family val="2"/>
          </rPr>
          <t>positive</t>
        </r>
        <r>
          <rPr>
            <sz val="10"/>
            <color indexed="81"/>
            <rFont val="Tahoma"/>
            <family val="2"/>
          </rPr>
          <t xml:space="preserve"> then the intervention is better than the comparison.</t>
        </r>
        <r>
          <rPr>
            <b/>
            <sz val="8"/>
            <color indexed="81"/>
            <rFont val="Tahoma"/>
            <family val="2"/>
          </rPr>
          <t xml:space="preserve"> </t>
        </r>
      </text>
    </comment>
    <comment ref="C61" authorId="0">
      <text>
        <r>
          <rPr>
            <sz val="10"/>
            <color indexed="81"/>
            <rFont val="Tahoma"/>
            <family val="2"/>
          </rPr>
          <t xml:space="preserve">Intention to follow-up analyses use the </t>
        </r>
        <r>
          <rPr>
            <b/>
            <sz val="10"/>
            <color indexed="81"/>
            <rFont val="Tahoma"/>
            <family val="2"/>
          </rPr>
          <t>numbers initially allocated</t>
        </r>
        <r>
          <rPr>
            <sz val="10"/>
            <color indexed="81"/>
            <rFont val="Tahoma"/>
            <family val="2"/>
          </rPr>
          <t xml:space="preserve"> to the exposure group and the comparison group, regardless of who was actually followed-up , and includes drop-outs in the denominator (EG).</t>
        </r>
        <r>
          <rPr>
            <sz val="8"/>
            <color indexed="81"/>
            <rFont val="Tahoma"/>
            <family val="2"/>
          </rPr>
          <t xml:space="preserve">
</t>
        </r>
      </text>
    </comment>
    <comment ref="B64" authorId="0">
      <text>
        <r>
          <rPr>
            <sz val="11"/>
            <color indexed="81"/>
            <rFont val="Arial"/>
            <family val="2"/>
          </rPr>
          <t>Completed follow-up analyses use all those who completed follow-up and can use either number of people or person-time as the denominator. The results are regarded as less reliable than intention-to-follow analyses.</t>
        </r>
      </text>
    </comment>
    <comment ref="C67" authorId="0">
      <text>
        <r>
          <rPr>
            <sz val="10"/>
            <color indexed="81"/>
            <rFont val="Tahoma"/>
            <family val="2"/>
          </rPr>
          <t>No intention-to-follow-up analyses are possible for numerical outcomes, if no scores are available for those who were lost to follow-up.  The group "n" for analyses are those with completed follow-up. However if the outcome was measured at baseline or at some stage during follow-up, the last numerical value available can be used as a proxy for ITF analyses. Time to follow-up is  not used in calculating EGO and CGO for numerical outcomes.
The analytical methods used here assume the measures are normally distributed, or that the numbers are sufficient (&gt;~30) to assume that the errors about the means are normally distributed.  If otherwise, different statistical methods that provide for skewed or non-normally distributed data should be used.</t>
        </r>
        <r>
          <rPr>
            <sz val="8"/>
            <color indexed="81"/>
            <rFont val="Tahoma"/>
            <family val="2"/>
          </rPr>
          <t xml:space="preserve">
</t>
        </r>
      </text>
    </comment>
  </commentList>
</comments>
</file>

<file path=xl/sharedStrings.xml><?xml version="1.0" encoding="utf-8"?>
<sst xmlns="http://schemas.openxmlformats.org/spreadsheetml/2006/main" count="206" uniqueCount="174">
  <si>
    <t>Assessed by:</t>
  </si>
  <si>
    <t>Date:</t>
  </si>
  <si>
    <t>Problem</t>
  </si>
  <si>
    <r>
      <t xml:space="preserve">Specify the alternative intervention (e.g. nothing or usual care); the typical health status of those without the target disease/condition (e.g. disease free or other comorbidities) for </t>
    </r>
    <r>
      <rPr>
        <b/>
        <sz val="10"/>
        <color theme="1"/>
        <rFont val="Arial"/>
        <family val="2"/>
      </rPr>
      <t>diagnostic test accuracy studies</t>
    </r>
    <r>
      <rPr>
        <sz val="10"/>
        <color theme="1"/>
        <rFont val="Arial"/>
        <family val="2"/>
      </rPr>
      <t xml:space="preserve">; the comparison factor you want to compare it with for </t>
    </r>
    <r>
      <rPr>
        <b/>
        <sz val="10"/>
        <color theme="1"/>
        <rFont val="Arial"/>
        <family val="2"/>
      </rPr>
      <t>case-control studies</t>
    </r>
    <r>
      <rPr>
        <sz val="10"/>
        <color theme="1"/>
        <rFont val="Arial"/>
        <family val="2"/>
      </rPr>
      <t xml:space="preserve"> and </t>
    </r>
    <r>
      <rPr>
        <b/>
        <sz val="10"/>
        <color theme="1"/>
        <rFont val="Arial"/>
        <family val="2"/>
      </rPr>
      <t>cohort studies</t>
    </r>
    <r>
      <rPr>
        <sz val="10"/>
        <color theme="1"/>
        <rFont val="Arial"/>
        <family val="2"/>
      </rPr>
      <t>?  Be reasonably specific</t>
    </r>
  </si>
  <si>
    <r>
      <t xml:space="preserve">Specify: the relevant health/disease-related outcomes you would like to prevent/reduce for </t>
    </r>
    <r>
      <rPr>
        <b/>
        <sz val="10"/>
        <color theme="1"/>
        <rFont val="Arial"/>
        <family val="2"/>
      </rPr>
      <t>RCTs</t>
    </r>
    <r>
      <rPr>
        <sz val="10"/>
        <color theme="1"/>
        <rFont val="Arial"/>
        <family val="2"/>
      </rPr>
      <t xml:space="preserve">; the relevant test for </t>
    </r>
    <r>
      <rPr>
        <b/>
        <sz val="10"/>
        <color theme="1"/>
        <rFont val="Arial"/>
        <family val="2"/>
      </rPr>
      <t>diagnostic test accuracy studies</t>
    </r>
    <r>
      <rPr>
        <sz val="10"/>
        <color theme="1"/>
        <rFont val="Arial"/>
        <family val="2"/>
      </rPr>
      <t xml:space="preserve">; the relevant health/disease related outcome/s for </t>
    </r>
    <r>
      <rPr>
        <b/>
        <sz val="10"/>
        <color theme="1"/>
        <rFont val="Arial"/>
        <family val="2"/>
      </rPr>
      <t>case-control studies</t>
    </r>
    <r>
      <rPr>
        <sz val="10"/>
        <color theme="1"/>
        <rFont val="Arial"/>
        <family val="2"/>
      </rPr>
      <t xml:space="preserve"> and </t>
    </r>
    <r>
      <rPr>
        <b/>
        <sz val="10"/>
        <color theme="1"/>
        <rFont val="Arial"/>
        <family val="2"/>
      </rPr>
      <t>cohort studies</t>
    </r>
  </si>
  <si>
    <t>PECOT item</t>
  </si>
  <si>
    <t>Primary Search term</t>
  </si>
  <si>
    <t>Synonym 1</t>
  </si>
  <si>
    <t>Synonym 2</t>
  </si>
  <si>
    <r>
      <t>Population / P</t>
    </r>
    <r>
      <rPr>
        <sz val="11"/>
        <color theme="1"/>
        <rFont val="Calibri"/>
        <family val="2"/>
        <scheme val="minor"/>
      </rPr>
      <t>articipants / patients / clients</t>
    </r>
  </si>
  <si>
    <t>Enter key search terms Use MESH terms (from PubMed) if available, then text words.</t>
  </si>
  <si>
    <t>OR</t>
  </si>
  <si>
    <t>AND</t>
  </si>
  <si>
    <t xml:space="preserve">Include relevant synonym 
</t>
  </si>
  <si>
    <r>
      <t>E</t>
    </r>
    <r>
      <rPr>
        <sz val="11"/>
        <color theme="1"/>
        <rFont val="Calibri"/>
        <family val="2"/>
        <scheme val="minor"/>
      </rPr>
      <t>xposure (Interventions)</t>
    </r>
  </si>
  <si>
    <t>As above</t>
  </si>
  <si>
    <t xml:space="preserve">As above
</t>
  </si>
  <si>
    <t>Entry generally not required for search</t>
  </si>
  <si>
    <r>
      <t>C</t>
    </r>
    <r>
      <rPr>
        <sz val="11"/>
        <color theme="1"/>
        <rFont val="Calibri"/>
        <family val="2"/>
        <scheme val="minor"/>
      </rPr>
      <t>omparison (Control)</t>
    </r>
  </si>
  <si>
    <r>
      <t>O</t>
    </r>
    <r>
      <rPr>
        <sz val="11"/>
        <color theme="1"/>
        <rFont val="Calibri"/>
        <family val="2"/>
        <scheme val="minor"/>
      </rPr>
      <t>utcomes</t>
    </r>
  </si>
  <si>
    <r>
      <t>T</t>
    </r>
    <r>
      <rPr>
        <sz val="11"/>
        <color theme="1"/>
        <rFont val="Calibri"/>
        <family val="2"/>
        <scheme val="minor"/>
      </rPr>
      <t>ime</t>
    </r>
  </si>
  <si>
    <t xml:space="preserve">Limits &amp; Filters: </t>
  </si>
  <si>
    <r>
      <t xml:space="preserve">PubMed has </t>
    </r>
    <r>
      <rPr>
        <b/>
        <sz val="10"/>
        <color theme="1"/>
        <rFont val="Arial"/>
        <family val="2"/>
      </rPr>
      <t>Limits</t>
    </r>
    <r>
      <rPr>
        <sz val="10"/>
        <color theme="1"/>
        <rFont val="Arial"/>
        <family val="2"/>
      </rPr>
      <t xml:space="preserve"> (e.g. age, English language, years) &amp; PubMed Clinical Queries has </t>
    </r>
    <r>
      <rPr>
        <b/>
        <sz val="10"/>
        <color theme="1"/>
        <rFont val="Arial"/>
        <family val="2"/>
      </rPr>
      <t>Filters</t>
    </r>
    <r>
      <rPr>
        <sz val="10"/>
        <color theme="1"/>
        <rFont val="Arial"/>
        <family val="2"/>
      </rPr>
      <t xml:space="preserve"> (e.g. study type) to help focus your search. List if used.</t>
    </r>
  </si>
  <si>
    <t>Evidence Selected</t>
  </si>
  <si>
    <t>Justification for selection</t>
  </si>
  <si>
    <t>State main objectives of the study.
Explain why you chose this publication for evaluation.</t>
  </si>
  <si>
    <t xml:space="preserve">Please contribute your comments and suggestions on this form to: </t>
  </si>
  <si>
    <t>rt.jackson@auckland.ac.nz</t>
  </si>
  <si>
    <t>Notes for use:  Enter text in yellow areas, replacing current text.  Help notes appear in movable boxes</t>
  </si>
  <si>
    <r>
      <rPr>
        <b/>
        <sz val="11"/>
        <color theme="1"/>
        <rFont val="Calibri"/>
        <family val="2"/>
        <scheme val="minor"/>
      </rPr>
      <t>E</t>
    </r>
    <r>
      <rPr>
        <sz val="11"/>
        <color theme="1"/>
        <rFont val="Calibri"/>
        <family val="2"/>
        <scheme val="minor"/>
      </rPr>
      <t xml:space="preserve">xposure (intervention/ target disorder/risk or prognostic factor) </t>
    </r>
  </si>
  <si>
    <r>
      <rPr>
        <b/>
        <sz val="11"/>
        <rFont val="Calibri"/>
        <family val="2"/>
        <scheme val="minor"/>
      </rPr>
      <t>P</t>
    </r>
    <r>
      <rPr>
        <sz val="11"/>
        <color theme="1"/>
        <rFont val="Calibri"/>
        <family val="2"/>
        <scheme val="minor"/>
      </rPr>
      <t>opulation / patient / client</t>
    </r>
  </si>
  <si>
    <r>
      <rPr>
        <b/>
        <sz val="11"/>
        <color theme="1"/>
        <rFont val="Calibri"/>
        <family val="2"/>
        <scheme val="minor"/>
      </rPr>
      <t>C</t>
    </r>
    <r>
      <rPr>
        <sz val="11"/>
        <color theme="1"/>
        <rFont val="Calibri"/>
        <family val="2"/>
        <scheme val="minor"/>
      </rPr>
      <t>omparison
(</t>
    </r>
    <r>
      <rPr>
        <b/>
        <sz val="11"/>
        <color theme="1"/>
        <rFont val="Calibri"/>
        <family val="2"/>
        <scheme val="minor"/>
      </rPr>
      <t>C</t>
    </r>
    <r>
      <rPr>
        <sz val="11"/>
        <color theme="1"/>
        <rFont val="Calibri"/>
        <family val="2"/>
        <scheme val="minor"/>
      </rPr>
      <t xml:space="preserve">ontrol) 
</t>
    </r>
  </si>
  <si>
    <r>
      <rPr>
        <b/>
        <sz val="11"/>
        <color theme="1"/>
        <rFont val="Calibri"/>
        <family val="2"/>
        <scheme val="minor"/>
      </rPr>
      <t>O</t>
    </r>
    <r>
      <rPr>
        <sz val="11"/>
        <color theme="1"/>
        <rFont val="Calibri"/>
        <family val="2"/>
        <scheme val="minor"/>
      </rPr>
      <t>utcomes</t>
    </r>
  </si>
  <si>
    <r>
      <rPr>
        <b/>
        <sz val="11"/>
        <color theme="1"/>
        <rFont val="Calibri"/>
        <family val="2"/>
        <scheme val="minor"/>
      </rPr>
      <t>T</t>
    </r>
    <r>
      <rPr>
        <sz val="11"/>
        <color theme="1"/>
        <rFont val="Calibri"/>
        <family val="2"/>
        <scheme val="minor"/>
      </rPr>
      <t>ime</t>
    </r>
  </si>
  <si>
    <r>
      <t>Enter full citation of publication you have selected</t>
    </r>
    <r>
      <rPr>
        <sz val="10"/>
        <rFont val="Arial"/>
        <family val="2"/>
      </rPr>
      <t>/or been given to evaluate</t>
    </r>
  </si>
  <si>
    <r>
      <t xml:space="preserve">If appropriate, specify a relevant time period over which outcomes likely to occu. Time is not usually considered explicitly in a </t>
    </r>
    <r>
      <rPr>
        <b/>
        <sz val="10"/>
        <color theme="1"/>
        <rFont val="Arial"/>
        <family val="2"/>
      </rPr>
      <t>diagnostic test accuracy</t>
    </r>
    <r>
      <rPr>
        <sz val="10"/>
        <color theme="1"/>
        <rFont val="Arial"/>
        <family val="2"/>
      </rPr>
      <t xml:space="preserve"> question.   </t>
    </r>
  </si>
  <si>
    <t>Specify relevant patient/client/population group (be specific about: medical condition, age group, sex, etc.)</t>
  </si>
  <si>
    <r>
      <t xml:space="preserve">Specify:  intervention(s) you want to find out about for </t>
    </r>
    <r>
      <rPr>
        <b/>
        <sz val="10"/>
        <color theme="1"/>
        <rFont val="Arial"/>
        <family val="2"/>
      </rPr>
      <t>RCTs</t>
    </r>
    <r>
      <rPr>
        <sz val="10"/>
        <color theme="1"/>
        <rFont val="Arial"/>
        <family val="2"/>
      </rPr>
      <t xml:space="preserve"> &amp; other intervention studies; OR the Target disease/condition to be diagnosed for </t>
    </r>
    <r>
      <rPr>
        <b/>
        <sz val="10"/>
        <color theme="1"/>
        <rFont val="Arial"/>
        <family val="2"/>
      </rPr>
      <t>diagnostic test accuracy studies</t>
    </r>
    <r>
      <rPr>
        <sz val="10"/>
        <color theme="1"/>
        <rFont val="Arial"/>
        <family val="2"/>
      </rPr>
      <t xml:space="preserve">; OR the risk/intervention factor for </t>
    </r>
    <r>
      <rPr>
        <b/>
        <sz val="10"/>
        <color theme="1"/>
        <rFont val="Arial"/>
        <family val="2"/>
      </rPr>
      <t>case-control studies</t>
    </r>
    <r>
      <rPr>
        <sz val="10"/>
        <color theme="1"/>
        <rFont val="Arial"/>
        <family val="2"/>
      </rPr>
      <t xml:space="preserve">: OR the risk/prognostic factor for </t>
    </r>
    <r>
      <rPr>
        <b/>
        <sz val="10"/>
        <color theme="1"/>
        <rFont val="Arial"/>
        <family val="2"/>
      </rPr>
      <t>cohort studies</t>
    </r>
    <r>
      <rPr>
        <sz val="10"/>
        <color theme="1"/>
        <rFont val="Arial"/>
        <family val="2"/>
      </rPr>
      <t xml:space="preserve">. Be reasonably specific
</t>
    </r>
  </si>
  <si>
    <t xml:space="preserve">Databases searched and number of publications by database and whether a review or individual paper: </t>
  </si>
  <si>
    <t>List databases searched and number of reviews/individual papers per database: e.g. Cochrane, standard PubMed, Clinical Queries in PubMed, Google scholar etc</t>
  </si>
  <si>
    <r>
      <rPr>
        <b/>
        <sz val="9"/>
        <rFont val="Arial"/>
        <family val="2"/>
      </rPr>
      <t>5. Applicability (R):  if 1-4 ok, are findings likely to be applicable in practice</t>
    </r>
    <r>
      <rPr>
        <sz val="9"/>
        <rFont val="Arial"/>
      </rPr>
      <t xml:space="preserve">?
</t>
    </r>
  </si>
  <si>
    <r>
      <rPr>
        <b/>
        <sz val="9"/>
        <rFont val="Arial"/>
        <family val="2"/>
      </rPr>
      <t>4. Study effect size: RD +/ or RR sufficiently large to be real and meaningful</t>
    </r>
    <r>
      <rPr>
        <sz val="9"/>
        <rFont val="Arial"/>
      </rPr>
      <t xml:space="preserve">?
</t>
    </r>
  </si>
  <si>
    <r>
      <rPr>
        <b/>
        <sz val="9"/>
        <rFont val="Arial"/>
        <family val="2"/>
      </rPr>
      <t>3. Study numbers: random error sufficiently low (95% CI narrow) for results to be meaningful</t>
    </r>
    <r>
      <rPr>
        <b/>
        <u/>
        <sz val="9"/>
        <rFont val="Arial"/>
      </rPr>
      <t>?</t>
    </r>
    <r>
      <rPr>
        <b/>
        <sz val="9"/>
        <rFont val="Arial"/>
        <family val="2"/>
      </rPr>
      <t xml:space="preserve"> if no statistically significant effects, was study power/sample size sufficiently high</t>
    </r>
    <r>
      <rPr>
        <sz val="9"/>
        <rFont val="Arial"/>
      </rPr>
      <t xml:space="preserve">?
</t>
    </r>
  </si>
  <si>
    <r>
      <rPr>
        <b/>
        <sz val="9"/>
        <rFont val="Arial"/>
        <family val="2"/>
      </rPr>
      <t>1. Study design (AMBOM): non-random error/bias sufficiently low for study to be valid? - consider amount &amp; direction of bias</t>
    </r>
    <r>
      <rPr>
        <sz val="9"/>
        <rFont val="Arial"/>
      </rPr>
      <t xml:space="preserve">:
</t>
    </r>
  </si>
  <si>
    <t>Summary</t>
  </si>
  <si>
    <t xml:space="preserve">95% CIs or p-values given? </t>
  </si>
  <si>
    <t xml:space="preserve">Adjusted if EG &amp; CG different? </t>
  </si>
  <si>
    <t>Analysis</t>
  </si>
  <si>
    <t>Reported Results</t>
  </si>
  <si>
    <t>Analysis of means</t>
  </si>
  <si>
    <t>Numerical outcome:</t>
  </si>
  <si>
    <t>Categorical outcome:</t>
  </si>
  <si>
    <t xml:space="preserve"> (EGO-CGO)</t>
  </si>
  <si>
    <t xml:space="preserve"> (EGO/CGO)</t>
  </si>
  <si>
    <t>(CGO)</t>
  </si>
  <si>
    <t>(EGO)</t>
  </si>
  <si>
    <t>Absolute effect</t>
  </si>
  <si>
    <t>Relative effect</t>
  </si>
  <si>
    <t>in comparison group</t>
  </si>
  <si>
    <t>in exposure group</t>
  </si>
  <si>
    <r>
      <rPr>
        <b/>
        <sz val="10"/>
        <rFont val="Arial"/>
        <family val="2"/>
      </rPr>
      <t>Outcome</t>
    </r>
    <r>
      <rPr>
        <sz val="10"/>
        <rFont val="Arial"/>
        <family val="2"/>
      </rPr>
      <t xml:space="preserve">: </t>
    </r>
  </si>
  <si>
    <t>Calculated in GATE frame</t>
  </si>
  <si>
    <t>Z-score:</t>
  </si>
  <si>
    <t>% confidence intervals</t>
  </si>
  <si>
    <t>Calculated Results (unadjusted) with</t>
  </si>
  <si>
    <t>persons</t>
  </si>
  <si>
    <t>Report results per (e.g. per 100):</t>
  </si>
  <si>
    <r>
      <rPr>
        <sz val="10"/>
        <color theme="1"/>
        <rFont val="Arial"/>
        <family val="2"/>
      </rPr>
      <t>std error</t>
    </r>
  </si>
  <si>
    <t>or</t>
  </si>
  <si>
    <t>std dev</t>
  </si>
  <si>
    <t>mean</t>
  </si>
  <si>
    <t>Numerical outcomes</t>
  </si>
  <si>
    <t>Blind and Objective Outcome measures?</t>
  </si>
  <si>
    <t>d</t>
  </si>
  <si>
    <t>c</t>
  </si>
  <si>
    <t xml:space="preserve">-  </t>
  </si>
  <si>
    <r>
      <rPr>
        <b/>
        <sz val="9"/>
        <rFont val="Arial"/>
        <family val="2"/>
      </rPr>
      <t>Describe Outcomes &amp; Time: how defined &amp; how / by whom / when identified:</t>
    </r>
    <r>
      <rPr>
        <sz val="9"/>
        <rFont val="Arial"/>
      </rPr>
      <t xml:space="preserve"> </t>
    </r>
  </si>
  <si>
    <t xml:space="preserve">+  </t>
  </si>
  <si>
    <r>
      <t xml:space="preserve">T = Time </t>
    </r>
    <r>
      <rPr>
        <sz val="10"/>
        <color theme="1"/>
        <rFont val="Arial"/>
        <family val="2"/>
      </rPr>
      <t>when outcomes counted (at what point in time or over what time period)</t>
    </r>
  </si>
  <si>
    <t>b</t>
  </si>
  <si>
    <t>a</t>
  </si>
  <si>
    <t>Categorical outcomes</t>
  </si>
  <si>
    <r>
      <t>O</t>
    </r>
    <r>
      <rPr>
        <sz val="10"/>
        <rFont val="Arial"/>
        <family val="2"/>
      </rPr>
      <t xml:space="preserve">utcomes &amp; </t>
    </r>
    <r>
      <rPr>
        <b/>
        <sz val="10"/>
        <rFont val="Arial"/>
        <family val="2"/>
      </rPr>
      <t>T</t>
    </r>
    <r>
      <rPr>
        <sz val="10"/>
        <rFont val="Arial"/>
        <family val="2"/>
      </rPr>
      <t>ime</t>
    </r>
  </si>
  <si>
    <t>Percentage lost to follow-up</t>
  </si>
  <si>
    <t xml:space="preserve"> CG allocated</t>
  </si>
  <si>
    <t xml:space="preserve">EG allocated </t>
  </si>
  <si>
    <r>
      <t xml:space="preserve"> Allocation</t>
    </r>
    <r>
      <rPr>
        <sz val="10"/>
        <rFont val="Arial"/>
        <family val="2"/>
      </rPr>
      <t xml:space="preserve"> to EG &amp; CG done well?</t>
    </r>
  </si>
  <si>
    <t>(CG)</t>
  </si>
  <si>
    <t>(EG)</t>
  </si>
  <si>
    <r>
      <t>E</t>
    </r>
    <r>
      <rPr>
        <sz val="10"/>
        <rFont val="Arial"/>
        <family val="2"/>
      </rPr>
      <t>xposure &amp;</t>
    </r>
    <r>
      <rPr>
        <b/>
        <sz val="10"/>
        <rFont val="Arial"/>
        <family val="2"/>
      </rPr>
      <t xml:space="preserve"> </t>
    </r>
    <r>
      <rPr>
        <b/>
        <sz val="12"/>
        <rFont val="Arial"/>
        <family val="2"/>
      </rPr>
      <t>C</t>
    </r>
    <r>
      <rPr>
        <sz val="10"/>
        <rFont val="Arial"/>
        <family val="2"/>
      </rPr>
      <t>omparison</t>
    </r>
  </si>
  <si>
    <r>
      <rPr>
        <b/>
        <sz val="9"/>
        <rFont val="Arial"/>
        <family val="2"/>
      </rPr>
      <t>% of invited eligibles who participated</t>
    </r>
    <r>
      <rPr>
        <sz val="9"/>
        <rFont val="Arial"/>
      </rPr>
      <t>:</t>
    </r>
  </si>
  <si>
    <r>
      <rPr>
        <b/>
        <sz val="9"/>
        <rFont val="Arial"/>
        <family val="2"/>
      </rPr>
      <t>Risk/prognostic profiles sufficiently described to define who findings applicable to</t>
    </r>
    <r>
      <rPr>
        <sz val="9"/>
        <rFont val="Arial"/>
      </rPr>
      <t>?</t>
    </r>
  </si>
  <si>
    <t>Participant</t>
  </si>
  <si>
    <t>Eligible population</t>
  </si>
  <si>
    <r>
      <rPr>
        <b/>
        <sz val="9"/>
        <rFont val="Arial"/>
        <family val="2"/>
      </rPr>
      <t>Describe Eligibility criteria</t>
    </r>
    <r>
      <rPr>
        <sz val="9"/>
        <rFont val="Arial"/>
      </rPr>
      <t>:</t>
    </r>
  </si>
  <si>
    <t>Study Setting</t>
  </si>
  <si>
    <r>
      <t>P</t>
    </r>
    <r>
      <rPr>
        <sz val="12"/>
        <rFont val="Arial"/>
      </rPr>
      <t>opulation</t>
    </r>
  </si>
  <si>
    <r>
      <rPr>
        <b/>
        <sz val="11"/>
        <rFont val="Arial"/>
        <family val="2"/>
      </rPr>
      <t>Recruitment</t>
    </r>
    <r>
      <rPr>
        <sz val="10"/>
        <rFont val="Arial"/>
        <family val="2"/>
      </rPr>
      <t xml:space="preserve"> appropriate to study goals / able to define who findings applicable to?</t>
    </r>
  </si>
  <si>
    <t>Study type:</t>
  </si>
  <si>
    <t>STUDY ERRORS (RAMBOMAN)</t>
  </si>
  <si>
    <t xml:space="preserve">  STUDY NUMBERS - 
hang on GATE frame   </t>
  </si>
  <si>
    <t>STUDY DESIGN (PECOT)</t>
  </si>
  <si>
    <t>Publication details:</t>
  </si>
  <si>
    <t>Assessed when:</t>
  </si>
  <si>
    <t xml:space="preserve">    </t>
  </si>
  <si>
    <t xml:space="preserve">What are the wider considerations of this decision(s) for usual practice? Should it change usual practice in any way? </t>
  </si>
  <si>
    <t xml:space="preserve">Step 5: What are the implications of this decision(s) for practice?
</t>
  </si>
  <si>
    <r>
      <t xml:space="preserve">Decision(s): </t>
    </r>
    <r>
      <rPr>
        <sz val="10"/>
        <color theme="1"/>
        <rFont val="Arial"/>
        <family val="2"/>
      </rPr>
      <t xml:space="preserve">taking into account all the factors above what is the best decision(s) for this problem?     </t>
    </r>
  </si>
  <si>
    <r>
      <t xml:space="preserve">What </t>
    </r>
    <r>
      <rPr>
        <b/>
        <sz val="10"/>
        <color theme="1"/>
        <rFont val="Arial"/>
        <family val="2"/>
      </rPr>
      <t>Values &amp; Preferences</t>
    </r>
    <r>
      <rPr>
        <sz val="10"/>
        <color theme="1"/>
        <rFont val="Arial"/>
        <family val="2"/>
      </rPr>
      <t xml:space="preserve"> may need to be considered in making the decision(s)?  </t>
    </r>
  </si>
  <si>
    <r>
      <rPr>
        <b/>
        <sz val="10"/>
        <color theme="1"/>
        <rFont val="Arial"/>
        <family val="2"/>
      </rPr>
      <t>System features:</t>
    </r>
    <r>
      <rPr>
        <sz val="10"/>
        <color theme="1"/>
        <rFont val="Arial"/>
        <family val="2"/>
      </rPr>
      <t xml:space="preserve"> are there any system constraints or enablers that may impact on the decision(s)? </t>
    </r>
    <r>
      <rPr>
        <b/>
        <sz val="10"/>
        <color theme="1"/>
        <rFont val="Arial"/>
        <family val="2"/>
      </rPr>
      <t xml:space="preserve"> </t>
    </r>
  </si>
  <si>
    <r>
      <t xml:space="preserve">What </t>
    </r>
    <r>
      <rPr>
        <b/>
        <sz val="10"/>
        <color theme="1"/>
        <rFont val="Arial"/>
        <family val="2"/>
      </rPr>
      <t>Case circumstances</t>
    </r>
    <r>
      <rPr>
        <sz val="10"/>
        <color theme="1"/>
        <rFont val="Arial"/>
        <family val="2"/>
      </rPr>
      <t xml:space="preserve"> (e.g. disease process/ co-morbidities /social situation) specifically related to the problem may impact on the decision(s)? </t>
    </r>
  </si>
  <si>
    <r>
      <rPr>
        <b/>
        <sz val="10"/>
        <color theme="1"/>
        <rFont val="Arial"/>
        <family val="2"/>
      </rPr>
      <t xml:space="preserve">Epidemiological evidence: </t>
    </r>
    <r>
      <rPr>
        <sz val="10"/>
        <color theme="1"/>
        <rFont val="Arial"/>
        <family val="2"/>
      </rPr>
      <t xml:space="preserve">are the results of this study consistent with other epidemiological evidence relevant to the decision(s) (e.g. ideally from systematic reviews)?  </t>
    </r>
  </si>
  <si>
    <t>The X-Factor</t>
  </si>
  <si>
    <t>Step 4: Apply. Consider/weigh up all factors &amp; make (shared) decision(s) to act</t>
  </si>
  <si>
    <t>Notes for use:  Enter text in yellow areas</t>
  </si>
  <si>
    <t>GATE Apply - for all study types</t>
  </si>
  <si>
    <t xml:space="preserve">95% Cis or p-values given? </t>
  </si>
  <si>
    <t>Blind and Objective measures?</t>
  </si>
  <si>
    <t>Maintenance in allocated groups &amp; on allocated interventions/exposures during study sufficient?</t>
  </si>
  <si>
    <t>Recruitment appropriate to study goals / able to define who finidings applicable to?</t>
  </si>
  <si>
    <t>STUDY ERRORS - assess using RAMBOMAN</t>
  </si>
  <si>
    <t>T - Time when outcomes counted (at what point in time or over what time period)</t>
  </si>
  <si>
    <t>STUDY QUESTION &amp; DESIGN - describe with PECOT</t>
  </si>
  <si>
    <t>GATE Appraise -Prognostic Cohort Studies</t>
  </si>
  <si>
    <r>
      <rPr>
        <b/>
        <sz val="9"/>
        <rFont val="Arial"/>
        <family val="2"/>
      </rPr>
      <t>Participants at a common point in course of disease/condition</t>
    </r>
    <r>
      <rPr>
        <sz val="9"/>
        <rFont val="Arial"/>
      </rPr>
      <t xml:space="preserve"> ?</t>
    </r>
  </si>
  <si>
    <t xml:space="preserve"> completed follow-up</t>
  </si>
  <si>
    <t>drop-outs / lost during follow-up</t>
  </si>
  <si>
    <t>EG=Exposure (Prognostic factor) Grp</t>
  </si>
  <si>
    <t>CG =  Comparison Group</t>
  </si>
  <si>
    <r>
      <rPr>
        <b/>
        <sz val="9"/>
        <color theme="1"/>
        <rFont val="Arial"/>
      </rPr>
      <t>Describe Exposure: how defined &amp; measured</t>
    </r>
    <r>
      <rPr>
        <sz val="9"/>
        <color theme="1"/>
        <rFont val="Arial"/>
        <family val="2"/>
      </rPr>
      <t>:</t>
    </r>
  </si>
  <si>
    <r>
      <rPr>
        <b/>
        <sz val="9"/>
        <rFont val="Arial"/>
        <family val="2"/>
      </rPr>
      <t>Describe Comparison: how defined &amp; measured</t>
    </r>
    <r>
      <rPr>
        <sz val="9"/>
        <rFont val="Arial"/>
      </rPr>
      <t>:</t>
    </r>
  </si>
  <si>
    <r>
      <t>O = Outcomes:</t>
    </r>
    <r>
      <rPr>
        <b/>
        <sz val="9"/>
        <color theme="1"/>
        <rFont val="Arial"/>
      </rPr>
      <t xml:space="preserve"> </t>
    </r>
    <r>
      <rPr>
        <sz val="9"/>
        <color theme="1"/>
        <rFont val="Arial"/>
        <family val="2"/>
      </rPr>
      <t>list outcomes relevant to prognostic factor</t>
    </r>
  </si>
  <si>
    <r>
      <rPr>
        <b/>
        <sz val="11"/>
        <rFont val="Arial"/>
        <family val="2"/>
      </rPr>
      <t>Maintenance</t>
    </r>
    <r>
      <rPr>
        <sz val="10"/>
        <rFont val="Arial"/>
        <family val="2"/>
      </rPr>
      <t xml:space="preserve"> in allocated groups during study sufficient? </t>
    </r>
    <r>
      <rPr>
        <b/>
        <sz val="10"/>
        <rFont val="Arial"/>
        <family val="2"/>
      </rPr>
      <t>Errors low enough for results to be valid?</t>
    </r>
    <r>
      <rPr>
        <sz val="10"/>
        <rFont val="Arial"/>
        <family val="2"/>
      </rPr>
      <t xml:space="preserve"> </t>
    </r>
  </si>
  <si>
    <t>completed f/u analyses</t>
  </si>
  <si>
    <t>Intention to follow-up analyses</t>
  </si>
  <si>
    <t xml:space="preserve">Intention to follow-up analyses? </t>
  </si>
  <si>
    <r>
      <rPr>
        <b/>
        <sz val="9"/>
        <rFont val="Arial"/>
        <family val="2"/>
      </rPr>
      <t>2. Study analyses (AN): analytical error sufficiently low for results to be valid? - were ITF analyses done? were adjusted analyses done if EG &amp; CG diiferent at baseline</t>
    </r>
    <r>
      <rPr>
        <sz val="9"/>
        <rFont val="Arial"/>
      </rPr>
      <t>?</t>
    </r>
  </si>
  <si>
    <r>
      <rPr>
        <b/>
        <sz val="9"/>
        <rFont val="Arial"/>
        <family val="2"/>
      </rPr>
      <t>Participants likely to be reasonably similar to all Eligibles</t>
    </r>
    <r>
      <rPr>
        <sz val="9"/>
        <rFont val="Arial"/>
      </rPr>
      <t xml:space="preserve">? </t>
    </r>
  </si>
  <si>
    <r>
      <rPr>
        <b/>
        <sz val="9"/>
        <rFont val="Arial"/>
        <family val="2"/>
      </rPr>
      <t>Setting &amp; eligible population appropriate to goals &amp; sufficiently well described</t>
    </r>
    <r>
      <rPr>
        <sz val="9"/>
        <rFont val="Arial"/>
      </rPr>
      <t xml:space="preserve"> ?</t>
    </r>
  </si>
  <si>
    <r>
      <rPr>
        <b/>
        <sz val="9"/>
        <rFont val="Arial"/>
        <family val="2"/>
      </rPr>
      <t>Prognostic factors sufficiently well defined and  measured to allocate participants to correct groups</t>
    </r>
    <r>
      <rPr>
        <sz val="9"/>
        <rFont val="Arial"/>
      </rPr>
      <t xml:space="preserve">? </t>
    </r>
  </si>
  <si>
    <r>
      <rPr>
        <b/>
        <sz val="9"/>
        <rFont val="Arial"/>
        <family val="2"/>
      </rPr>
      <t xml:space="preserve">Prognostic factors measured prior to outcomes occurring </t>
    </r>
    <r>
      <rPr>
        <sz val="9"/>
        <rFont val="Arial"/>
      </rPr>
      <t>?</t>
    </r>
  </si>
  <si>
    <r>
      <rPr>
        <b/>
        <sz val="9"/>
        <rFont val="Arial"/>
        <family val="2"/>
      </rPr>
      <t xml:space="preserve">Prognostic factors meaningful in usual practice </t>
    </r>
    <r>
      <rPr>
        <sz val="9"/>
        <rFont val="Arial"/>
      </rPr>
      <t>?</t>
    </r>
  </si>
  <si>
    <r>
      <rPr>
        <b/>
        <sz val="9"/>
        <rFont val="Arial"/>
        <family val="2"/>
      </rPr>
      <t xml:space="preserve">Completeness of follow-up high enough and similar in EG &amp; CG </t>
    </r>
    <r>
      <rPr>
        <sz val="9"/>
        <rFont val="Arial"/>
      </rPr>
      <t xml:space="preserve">? </t>
    </r>
  </si>
  <si>
    <r>
      <rPr>
        <b/>
        <sz val="9"/>
        <rFont val="Arial"/>
        <family val="2"/>
      </rPr>
      <t xml:space="preserve">Changes in prognostic factors In EG &amp; CG during follow-up sufficiently low </t>
    </r>
    <r>
      <rPr>
        <sz val="9"/>
        <rFont val="Arial"/>
      </rPr>
      <t>?</t>
    </r>
  </si>
  <si>
    <r>
      <rPr>
        <b/>
        <sz val="9"/>
        <rFont val="Arial"/>
        <family val="2"/>
      </rPr>
      <t xml:space="preserve">EG &amp; CG treated similarly during follow-up </t>
    </r>
    <r>
      <rPr>
        <sz val="9"/>
        <rFont val="Arial"/>
      </rPr>
      <t>?</t>
    </r>
  </si>
  <si>
    <r>
      <rPr>
        <b/>
        <sz val="9"/>
        <rFont val="Arial"/>
        <family val="2"/>
      </rPr>
      <t xml:space="preserve">Participants/Investigators blind to EG/CG status </t>
    </r>
    <r>
      <rPr>
        <sz val="9"/>
        <rFont val="Arial"/>
      </rPr>
      <t>?</t>
    </r>
  </si>
  <si>
    <r>
      <t xml:space="preserve">Outcomes measured accurately enough </t>
    </r>
    <r>
      <rPr>
        <sz val="9"/>
        <rFont val="Arial"/>
      </rPr>
      <t>?</t>
    </r>
  </si>
  <si>
    <r>
      <rPr>
        <b/>
        <sz val="9"/>
        <rFont val="Arial"/>
        <family val="2"/>
      </rPr>
      <t xml:space="preserve">Follow-up time similar in EG &amp; CG and sufficient to be meaningful </t>
    </r>
    <r>
      <rPr>
        <sz val="9"/>
        <rFont val="Arial"/>
      </rPr>
      <t>?</t>
    </r>
  </si>
  <si>
    <t>EG - Exposed Group [Prognostic factor]</t>
  </si>
  <si>
    <t>CG = Comparison Group</t>
  </si>
  <si>
    <t>O=Outcomes</t>
  </si>
  <si>
    <t>Allocation to EG &amp; CG done well?</t>
  </si>
  <si>
    <t>To make extra copies of sheet,</t>
  </si>
  <si>
    <r>
      <t xml:space="preserve">  </t>
    </r>
    <r>
      <rPr>
        <b/>
        <sz val="10"/>
        <rFont val="Arial"/>
        <family val="2"/>
      </rPr>
      <t>unprotect</t>
    </r>
    <r>
      <rPr>
        <sz val="10"/>
        <rFont val="Arial"/>
        <family val="2"/>
      </rPr>
      <t xml:space="preserve"> workbook (Menu: Tools: Protection: Unprotect), then</t>
    </r>
  </si>
  <si>
    <r>
      <t xml:space="preserve">  </t>
    </r>
    <r>
      <rPr>
        <b/>
        <sz val="10"/>
        <rFont val="Arial"/>
        <family val="2"/>
      </rPr>
      <t>copy</t>
    </r>
    <r>
      <rPr>
        <sz val="10"/>
        <rFont val="Arial"/>
        <family val="2"/>
      </rPr>
      <t xml:space="preserve"> sheet (Menu: Edit: Move or Copy sheet: Create a copy)</t>
    </r>
  </si>
  <si>
    <r>
      <t xml:space="preserve">To go to a new line within a text box, use the combination keys </t>
    </r>
    <r>
      <rPr>
        <b/>
        <sz val="10"/>
        <rFont val="Arial"/>
        <family val="2"/>
      </rPr>
      <t>Alt-Enter.</t>
    </r>
  </si>
  <si>
    <t>Pop-up boxes can be moved by clicking and dragging them</t>
  </si>
  <si>
    <t xml:space="preserve">Step 1: Ask a focused 5-part question using PECOT framework
note: question doesn’t need to be grammatically correct sentence; main aim is to identify key terms for search (Step 2)  
</t>
  </si>
  <si>
    <t>State if question is your question or the study authors' question</t>
  </si>
  <si>
    <t>P - Participants</t>
  </si>
  <si>
    <t>Reported results</t>
  </si>
  <si>
    <t>GATE Appraise - Prognostic Cohort Studies - print version</t>
  </si>
  <si>
    <t xml:space="preserve">This sheet replicates the text from GATE Appraise.  If macros on, text boxes atomatically expand with additional text. Otherwise can be done manually. But only enter text on main appraise sheet </t>
  </si>
  <si>
    <r>
      <t xml:space="preserve">Enter study descriptions in </t>
    </r>
    <r>
      <rPr>
        <b/>
        <sz val="11"/>
        <color rgb="FFFCD5B4"/>
        <rFont val="Arial"/>
        <family val="2"/>
      </rPr>
      <t>orange</t>
    </r>
    <r>
      <rPr>
        <b/>
        <sz val="11"/>
        <color indexed="9"/>
        <rFont val="Arial"/>
        <family val="2"/>
      </rPr>
      <t xml:space="preserve"> areas. Don't overwrite headings in orange areas as headings &amp; all text is replicated on overflow sheet  </t>
    </r>
  </si>
  <si>
    <t>The form calculates results and displays them in the green areas</t>
  </si>
  <si>
    <t xml:space="preserve">Notes for use:  Enter study numbers in yellow areas.  Help notes appear in movable boxes.  </t>
  </si>
  <si>
    <t>Use the button at right to create more Appraise sheets and associated Overflow sheets</t>
  </si>
  <si>
    <t xml:space="preserve">Describe the problem that led you to seek an answer from the literature. (Replace the text in yellow areas on this sheet with your responses; you can increase the size of the yellow areas on this page by clicking on the line under the numbers on the left of the sheet and dragging down)   </t>
  </si>
  <si>
    <r>
      <rPr>
        <b/>
        <sz val="9"/>
        <rFont val="Arial"/>
        <family val="2"/>
      </rPr>
      <t>Describe Setting</t>
    </r>
    <r>
      <rPr>
        <sz val="9"/>
        <rFont val="Arial"/>
      </rPr>
      <t xml:space="preserve">:  (double click here in the brackets, to right of bolded heading to add text -write over these instructions, but not the bolded headings)  </t>
    </r>
  </si>
  <si>
    <t xml:space="preserve"> (Replace this text; you can increase the size of the yellow areas on this sheet by clicking on the line under the numbers on the left of the sheet and dragging down)</t>
  </si>
  <si>
    <t xml:space="preserve">Step 2: Acquire (search for) the best evidence using the PECOT framework </t>
  </si>
  <si>
    <t>sample</t>
  </si>
  <si>
    <r>
      <rPr>
        <b/>
        <sz val="9"/>
        <rFont val="Arial"/>
        <family val="2"/>
      </rPr>
      <t>Describe Recruitment (sampling) process</t>
    </r>
    <r>
      <rPr>
        <sz val="9"/>
        <rFont val="Arial"/>
      </rPr>
      <t>:</t>
    </r>
  </si>
  <si>
    <t>GATE  Ask &amp; Acquire - for all study types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</si>
</sst>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50" x14ac:knownFonts="1">
    <font>
      <sz val="11"/>
      <color theme="1"/>
      <name val="Calibri"/>
      <family val="2"/>
      <scheme val="minor"/>
    </font>
    <font>
      <b/>
      <sz val="11"/>
      <color theme="1"/>
      <name val="Calibri"/>
      <family val="2"/>
      <scheme val="minor"/>
    </font>
    <font>
      <b/>
      <sz val="16"/>
      <color indexed="43"/>
      <name val="Arial"/>
      <family val="2"/>
    </font>
    <font>
      <sz val="10"/>
      <color theme="1"/>
      <name val="Arial"/>
      <family val="2"/>
    </font>
    <font>
      <sz val="10"/>
      <name val="Arial"/>
      <family val="2"/>
    </font>
    <font>
      <b/>
      <sz val="10"/>
      <color theme="4" tint="-0.499984740745262"/>
      <name val="Arial"/>
      <family val="2"/>
    </font>
    <font>
      <b/>
      <sz val="10"/>
      <color theme="1"/>
      <name val="Arial"/>
      <family val="2"/>
    </font>
    <font>
      <sz val="8"/>
      <name val="Arial"/>
      <family val="2"/>
    </font>
    <font>
      <u/>
      <sz val="10"/>
      <color indexed="12"/>
      <name val="Arial"/>
      <family val="2"/>
    </font>
    <font>
      <u/>
      <sz val="8"/>
      <color indexed="12"/>
      <name val="Arial"/>
      <family val="2"/>
    </font>
    <font>
      <b/>
      <sz val="11"/>
      <name val="Calibri"/>
      <family val="2"/>
      <scheme val="minor"/>
    </font>
    <font>
      <b/>
      <sz val="11"/>
      <color theme="0"/>
      <name val="Arial"/>
    </font>
    <font>
      <b/>
      <sz val="12"/>
      <color theme="0"/>
      <name val="Arial"/>
    </font>
    <font>
      <sz val="8"/>
      <name val="Calibri"/>
      <family val="2"/>
      <scheme val="minor"/>
    </font>
    <font>
      <sz val="11"/>
      <color theme="1"/>
      <name val="Arial"/>
      <family val="2"/>
    </font>
    <font>
      <sz val="9"/>
      <name val="Arial"/>
    </font>
    <font>
      <b/>
      <sz val="9"/>
      <name val="Arial"/>
      <family val="2"/>
    </font>
    <font>
      <b/>
      <u/>
      <sz val="9"/>
      <name val="Arial"/>
    </font>
    <font>
      <b/>
      <sz val="11"/>
      <color theme="4" tint="-0.499984740745262"/>
      <name val="Arial"/>
      <family val="2"/>
    </font>
    <font>
      <sz val="9"/>
      <color theme="4" tint="-0.499984740745262"/>
      <name val="Arial"/>
    </font>
    <font>
      <sz val="10"/>
      <color indexed="9"/>
      <name val="Arial"/>
      <family val="2"/>
    </font>
    <font>
      <sz val="8"/>
      <color indexed="9"/>
      <name val="Arial"/>
      <family val="2"/>
    </font>
    <font>
      <sz val="10"/>
      <color theme="0"/>
      <name val="Arial"/>
      <family val="2"/>
    </font>
    <font>
      <b/>
      <sz val="10"/>
      <name val="Arial"/>
      <family val="2"/>
    </font>
    <font>
      <b/>
      <sz val="12"/>
      <color theme="4" tint="-0.499984740745262"/>
      <name val="Arial"/>
      <family val="2"/>
    </font>
    <font>
      <b/>
      <sz val="11"/>
      <name val="Arial"/>
      <family val="2"/>
    </font>
    <font>
      <b/>
      <sz val="12"/>
      <name val="Arial"/>
      <family val="2"/>
    </font>
    <font>
      <sz val="8"/>
      <color indexed="20"/>
      <name val="Arial"/>
      <family val="2"/>
    </font>
    <font>
      <b/>
      <sz val="11"/>
      <color theme="1"/>
      <name val="Arial"/>
      <family val="2"/>
    </font>
    <font>
      <b/>
      <sz val="9"/>
      <color theme="1"/>
      <name val="Arial"/>
    </font>
    <font>
      <sz val="9"/>
      <color theme="1"/>
      <name val="Arial"/>
      <family val="2"/>
    </font>
    <font>
      <b/>
      <sz val="12"/>
      <color indexed="9"/>
      <name val="Arial"/>
      <family val="2"/>
    </font>
    <font>
      <sz val="12"/>
      <name val="Arial"/>
    </font>
    <font>
      <b/>
      <sz val="11"/>
      <color rgb="FFFF0000"/>
      <name val="Arial"/>
      <family val="2"/>
    </font>
    <font>
      <b/>
      <sz val="11"/>
      <color indexed="9"/>
      <name val="Arial"/>
      <family val="2"/>
    </font>
    <font>
      <b/>
      <sz val="11"/>
      <color rgb="FFFCD5B4"/>
      <name val="Arial"/>
      <family val="2"/>
    </font>
    <font>
      <b/>
      <sz val="14"/>
      <color indexed="9"/>
      <name val="Arial"/>
      <family val="2"/>
    </font>
    <font>
      <sz val="10"/>
      <color indexed="81"/>
      <name val="Tahoma"/>
      <family val="2"/>
    </font>
    <font>
      <sz val="8"/>
      <color indexed="81"/>
      <name val="Tahoma"/>
      <family val="2"/>
    </font>
    <font>
      <b/>
      <sz val="10"/>
      <color indexed="81"/>
      <name val="Tahoma"/>
      <family val="2"/>
    </font>
    <font>
      <b/>
      <sz val="8"/>
      <color indexed="81"/>
      <name val="Tahoma"/>
      <family val="2"/>
    </font>
    <font>
      <b/>
      <sz val="14"/>
      <color theme="1"/>
      <name val="Calibri"/>
      <family val="2"/>
      <scheme val="minor"/>
    </font>
    <font>
      <b/>
      <sz val="10"/>
      <color indexed="9"/>
      <name val="Arial"/>
      <family val="2"/>
    </font>
    <font>
      <sz val="11"/>
      <color rgb="FF000000"/>
      <name val="Calibri"/>
      <family val="2"/>
      <scheme val="minor"/>
    </font>
    <font>
      <sz val="10"/>
      <color theme="4" tint="-0.499984740745262"/>
      <name val="Arial"/>
    </font>
    <font>
      <b/>
      <sz val="12"/>
      <color indexed="43"/>
      <name val="Arial"/>
      <family val="2"/>
    </font>
    <font>
      <sz val="11"/>
      <color indexed="81"/>
      <name val="Arial"/>
      <family val="2"/>
    </font>
    <font>
      <sz val="12"/>
      <name val="Arial"/>
      <family val="2"/>
    </font>
    <font>
      <sz val="12"/>
      <color theme="1"/>
      <name val="Arial"/>
      <family val="2"/>
    </font>
    <font>
      <sz val="12"/>
      <color theme="1"/>
      <name val="Calibri"/>
      <family val="2"/>
      <scheme val="minor"/>
    </font>
  </fonts>
  <fills count="19">
    <fill>
      <patternFill patternType="none"/>
    </fill>
    <fill>
      <patternFill patternType="gray125"/>
    </fill>
    <fill>
      <patternFill patternType="solid">
        <fgColor indexed="23"/>
        <bgColor indexed="64"/>
      </patternFill>
    </fill>
    <fill>
      <patternFill patternType="solid">
        <fgColor theme="3" tint="0.79998168889431442"/>
        <bgColor indexed="64"/>
      </patternFill>
    </fill>
    <fill>
      <patternFill patternType="solid">
        <fgColor rgb="FF808080"/>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rgb="FFCCCCFF"/>
        <bgColor indexed="64"/>
      </patternFill>
    </fill>
    <fill>
      <patternFill patternType="solid">
        <fgColor theme="9" tint="0.59999389629810485"/>
        <bgColor indexed="64"/>
      </patternFill>
    </fill>
    <fill>
      <patternFill patternType="solid">
        <fgColor theme="0"/>
        <bgColor indexed="64"/>
      </patternFill>
    </fill>
    <fill>
      <patternFill patternType="solid">
        <fgColor rgb="FFFCD5B4"/>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rgb="FFFFFF99"/>
        <bgColor indexed="64"/>
      </patternFill>
    </fill>
    <fill>
      <patternFill patternType="solid">
        <fgColor rgb="FFA2BD90"/>
        <bgColor indexed="64"/>
      </patternFill>
    </fill>
    <fill>
      <patternFill patternType="solid">
        <fgColor rgb="FF99CCFF"/>
        <bgColor rgb="FF000000"/>
      </patternFill>
    </fill>
    <fill>
      <patternFill patternType="solid">
        <fgColor rgb="FFC5D9F1"/>
        <bgColor rgb="FF000000"/>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thin">
        <color indexed="22"/>
      </left>
      <right/>
      <top/>
      <bottom/>
      <diagonal/>
    </border>
    <border>
      <left style="thin">
        <color auto="1"/>
      </left>
      <right style="thin">
        <color auto="1"/>
      </right>
      <top/>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indexed="22"/>
      </left>
      <right/>
      <top/>
      <bottom style="thin">
        <color auto="1"/>
      </bottom>
      <diagonal/>
    </border>
    <border>
      <left/>
      <right style="thin">
        <color auto="1"/>
      </right>
      <top style="medium">
        <color auto="1"/>
      </top>
      <bottom/>
      <diagonal/>
    </border>
    <border>
      <left/>
      <right style="medium">
        <color auto="1"/>
      </right>
      <top/>
      <bottom style="thin">
        <color indexed="22"/>
      </bottom>
      <diagonal/>
    </border>
    <border>
      <left/>
      <right/>
      <top/>
      <bottom style="thin">
        <color indexed="22"/>
      </bottom>
      <diagonal/>
    </border>
    <border>
      <left style="medium">
        <color auto="1"/>
      </left>
      <right/>
      <top/>
      <bottom style="thin">
        <color indexed="22"/>
      </bottom>
      <diagonal/>
    </border>
    <border>
      <left style="thin">
        <color auto="1"/>
      </left>
      <right style="thin">
        <color auto="1"/>
      </right>
      <top/>
      <bottom style="medium">
        <color auto="1"/>
      </bottom>
      <diagonal/>
    </border>
    <border>
      <left/>
      <right/>
      <top/>
      <bottom style="dotted">
        <color auto="1"/>
      </bottom>
      <diagonal/>
    </border>
    <border>
      <left style="thin">
        <color auto="1"/>
      </left>
      <right style="thin">
        <color auto="1"/>
      </right>
      <top/>
      <bottom style="thin">
        <color auto="1"/>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bottom style="dotted">
        <color auto="1"/>
      </bottom>
      <diagonal/>
    </border>
    <border>
      <left/>
      <right style="medium">
        <color auto="1"/>
      </right>
      <top/>
      <bottom style="dotted">
        <color auto="1"/>
      </bottom>
      <diagonal/>
    </border>
    <border>
      <left/>
      <right style="medium">
        <color auto="1"/>
      </right>
      <top style="dotted">
        <color auto="1"/>
      </top>
      <bottom/>
      <diagonal/>
    </border>
    <border>
      <left style="medium">
        <color auto="1"/>
      </left>
      <right/>
      <top style="dotted">
        <color auto="1"/>
      </top>
      <bottom/>
      <diagonal/>
    </border>
    <border>
      <left/>
      <right style="medium">
        <color auto="1"/>
      </right>
      <top style="thin">
        <color auto="1"/>
      </top>
      <bottom/>
      <diagonal/>
    </border>
    <border>
      <left style="thin">
        <color auto="1"/>
      </left>
      <right/>
      <top style="medium">
        <color auto="1"/>
      </top>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auto="1"/>
      </top>
      <bottom/>
      <diagonal/>
    </border>
    <border>
      <left/>
      <right style="thin">
        <color rgb="FF000000"/>
      </right>
      <top/>
      <bottom/>
      <diagonal/>
    </border>
    <border>
      <left style="thin">
        <color auto="1"/>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513">
    <xf numFmtId="0" fontId="0" fillId="0" borderId="0" xfId="0"/>
    <xf numFmtId="0" fontId="4" fillId="6" borderId="10"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3" fillId="5" borderId="1" xfId="0" applyFont="1" applyFill="1" applyBorder="1" applyAlignment="1" applyProtection="1">
      <alignment horizontal="left" vertical="top" wrapText="1"/>
      <protection locked="0"/>
    </xf>
    <xf numFmtId="0" fontId="7" fillId="7" borderId="7" xfId="0" applyFont="1" applyFill="1" applyBorder="1" applyAlignment="1" applyProtection="1">
      <alignment horizontal="right"/>
    </xf>
    <xf numFmtId="0" fontId="9" fillId="7" borderId="7" xfId="1" applyFont="1" applyFill="1" applyBorder="1" applyAlignment="1" applyProtection="1">
      <alignment horizontal="left"/>
    </xf>
    <xf numFmtId="0" fontId="4" fillId="8" borderId="2" xfId="0" applyFont="1" applyFill="1" applyBorder="1" applyAlignment="1" applyProtection="1">
      <alignment horizontal="center" vertical="center" wrapText="1"/>
    </xf>
    <xf numFmtId="0" fontId="0" fillId="0" borderId="0" xfId="0" applyProtection="1"/>
    <xf numFmtId="0" fontId="3" fillId="0" borderId="0" xfId="0" applyFont="1" applyFill="1" applyBorder="1" applyAlignment="1" applyProtection="1">
      <alignment horizontal="left" vertical="center" wrapText="1"/>
    </xf>
    <xf numFmtId="0" fontId="1" fillId="0" borderId="1" xfId="0" applyFont="1" applyBorder="1" applyAlignment="1" applyProtection="1">
      <alignment vertical="top" wrapText="1"/>
    </xf>
    <xf numFmtId="0" fontId="0" fillId="0" borderId="1" xfId="0" applyBorder="1" applyAlignment="1" applyProtection="1">
      <alignment vertical="top"/>
    </xf>
    <xf numFmtId="0" fontId="1" fillId="0" borderId="8" xfId="0" applyFont="1" applyBorder="1" applyAlignment="1" applyProtection="1">
      <alignment vertical="top"/>
    </xf>
    <xf numFmtId="0" fontId="14" fillId="0" borderId="0" xfId="0" applyFont="1" applyProtection="1"/>
    <xf numFmtId="0" fontId="9" fillId="7" borderId="0" xfId="1" applyFont="1" applyFill="1" applyBorder="1" applyAlignment="1" applyProtection="1">
      <alignment horizontal="left"/>
    </xf>
    <xf numFmtId="0" fontId="7" fillId="7" borderId="0" xfId="0" applyFont="1" applyFill="1" applyBorder="1" applyAlignment="1" applyProtection="1">
      <alignment horizontal="right"/>
    </xf>
    <xf numFmtId="0" fontId="14" fillId="0" borderId="8" xfId="0" applyFont="1" applyBorder="1" applyProtection="1"/>
    <xf numFmtId="0" fontId="4" fillId="0" borderId="0" xfId="0" applyFont="1" applyProtection="1"/>
    <xf numFmtId="0" fontId="4" fillId="0" borderId="8" xfId="0" applyFont="1" applyBorder="1" applyProtection="1"/>
    <xf numFmtId="0" fontId="4" fillId="0" borderId="0" xfId="0" applyFont="1" applyBorder="1" applyProtection="1"/>
    <xf numFmtId="0" fontId="18" fillId="10" borderId="9" xfId="0" applyFont="1" applyFill="1" applyBorder="1" applyAlignment="1" applyProtection="1">
      <alignment horizontal="left" vertical="center" wrapText="1"/>
    </xf>
    <xf numFmtId="0" fontId="18" fillId="10" borderId="0" xfId="0" applyFont="1" applyFill="1" applyBorder="1" applyAlignment="1" applyProtection="1">
      <alignment horizontal="left" vertical="center" wrapText="1"/>
    </xf>
    <xf numFmtId="0" fontId="18" fillId="10" borderId="8" xfId="0" applyFont="1" applyFill="1" applyBorder="1" applyAlignment="1" applyProtection="1">
      <alignment horizontal="left" vertical="center" wrapText="1"/>
    </xf>
    <xf numFmtId="0" fontId="14" fillId="10" borderId="0" xfId="0" applyFont="1" applyFill="1" applyProtection="1"/>
    <xf numFmtId="0" fontId="14" fillId="10" borderId="0" xfId="0" applyFont="1" applyFill="1" applyBorder="1" applyProtection="1"/>
    <xf numFmtId="0" fontId="14" fillId="10" borderId="8" xfId="0" applyFont="1" applyFill="1" applyBorder="1" applyProtection="1"/>
    <xf numFmtId="1" fontId="7" fillId="10" borderId="9" xfId="0" applyNumberFormat="1" applyFont="1" applyFill="1" applyBorder="1" applyAlignment="1" applyProtection="1">
      <alignment horizontal="center" vertical="center" wrapText="1"/>
    </xf>
    <xf numFmtId="1" fontId="7" fillId="10" borderId="0" xfId="0" applyNumberFormat="1" applyFont="1" applyFill="1" applyBorder="1" applyAlignment="1" applyProtection="1">
      <alignment horizontal="center" vertical="center" wrapText="1"/>
    </xf>
    <xf numFmtId="2" fontId="7" fillId="10" borderId="0" xfId="0" applyNumberFormat="1" applyFont="1" applyFill="1" applyBorder="1" applyAlignment="1" applyProtection="1">
      <alignment horizontal="left" shrinkToFit="1"/>
    </xf>
    <xf numFmtId="2" fontId="7" fillId="10" borderId="0" xfId="0" applyNumberFormat="1" applyFont="1" applyFill="1" applyBorder="1" applyAlignment="1" applyProtection="1">
      <alignment horizontal="center" shrinkToFit="1"/>
    </xf>
    <xf numFmtId="2" fontId="7" fillId="10" borderId="0" xfId="0" applyNumberFormat="1" applyFont="1" applyFill="1" applyBorder="1" applyAlignment="1" applyProtection="1">
      <alignment horizontal="right" shrinkToFit="1"/>
    </xf>
    <xf numFmtId="0" fontId="14" fillId="10" borderId="0" xfId="0" applyFont="1" applyFill="1" applyBorder="1" applyAlignment="1" applyProtection="1">
      <alignment horizontal="right"/>
    </xf>
    <xf numFmtId="0" fontId="3" fillId="10" borderId="0" xfId="0" applyFont="1" applyFill="1" applyBorder="1" applyAlignment="1" applyProtection="1">
      <alignment horizontal="right"/>
    </xf>
    <xf numFmtId="0" fontId="4" fillId="10" borderId="0" xfId="0" applyFont="1" applyFill="1" applyProtection="1"/>
    <xf numFmtId="0" fontId="4" fillId="10" borderId="0" xfId="0" applyFont="1" applyFill="1" applyBorder="1" applyProtection="1"/>
    <xf numFmtId="0" fontId="14" fillId="0" borderId="0" xfId="0" applyFont="1" applyBorder="1" applyProtection="1"/>
    <xf numFmtId="1" fontId="7" fillId="0" borderId="9" xfId="0" applyNumberFormat="1" applyFont="1" applyFill="1" applyBorder="1" applyAlignment="1" applyProtection="1">
      <alignment horizontal="center" vertical="center" wrapText="1"/>
    </xf>
    <xf numFmtId="2" fontId="7" fillId="12" borderId="26" xfId="0" applyNumberFormat="1" applyFont="1" applyFill="1" applyBorder="1" applyAlignment="1" applyProtection="1">
      <alignment horizontal="left" shrinkToFit="1"/>
    </xf>
    <xf numFmtId="2" fontId="7" fillId="0" borderId="0" xfId="0" applyNumberFormat="1" applyFont="1" applyBorder="1" applyAlignment="1" applyProtection="1">
      <alignment horizontal="center" shrinkToFit="1"/>
    </xf>
    <xf numFmtId="2" fontId="7" fillId="12" borderId="27" xfId="0" applyNumberFormat="1" applyFont="1" applyFill="1" applyBorder="1" applyAlignment="1" applyProtection="1">
      <alignment horizontal="right" shrinkToFit="1"/>
    </xf>
    <xf numFmtId="2" fontId="7" fillId="12" borderId="0" xfId="0" applyNumberFormat="1" applyFont="1" applyFill="1" applyBorder="1" applyAlignment="1" applyProtection="1">
      <alignment horizontal="left" shrinkToFit="1"/>
    </xf>
    <xf numFmtId="2" fontId="7" fillId="12" borderId="25" xfId="0" applyNumberFormat="1" applyFont="1" applyFill="1" applyBorder="1" applyAlignment="1" applyProtection="1">
      <alignment horizontal="right" shrinkToFit="1"/>
    </xf>
    <xf numFmtId="0" fontId="14" fillId="0" borderId="9" xfId="0" applyFont="1" applyBorder="1" applyAlignment="1" applyProtection="1">
      <alignment horizontal="right"/>
    </xf>
    <xf numFmtId="0" fontId="3" fillId="0" borderId="0" xfId="0" applyFont="1" applyBorder="1" applyAlignment="1" applyProtection="1">
      <alignment horizontal="right"/>
    </xf>
    <xf numFmtId="2" fontId="20" fillId="0" borderId="26" xfId="0" applyNumberFormat="1" applyFont="1" applyBorder="1" applyAlignment="1" applyProtection="1">
      <alignment horizontal="right" shrinkToFit="1"/>
    </xf>
    <xf numFmtId="2" fontId="4" fillId="12" borderId="0" xfId="0" applyNumberFormat="1" applyFont="1" applyFill="1" applyBorder="1" applyAlignment="1" applyProtection="1">
      <alignment horizontal="center" shrinkToFit="1"/>
    </xf>
    <xf numFmtId="2" fontId="4" fillId="0" borderId="27" xfId="0" applyNumberFormat="1" applyFont="1" applyBorder="1" applyAlignment="1" applyProtection="1">
      <alignment horizontal="right" shrinkToFit="1"/>
    </xf>
    <xf numFmtId="2" fontId="20" fillId="0" borderId="0" xfId="0" applyNumberFormat="1" applyFont="1" applyBorder="1" applyAlignment="1" applyProtection="1">
      <alignment horizontal="right" shrinkToFit="1"/>
    </xf>
    <xf numFmtId="2" fontId="4" fillId="0" borderId="25" xfId="0" applyNumberFormat="1" applyFont="1" applyBorder="1" applyAlignment="1" applyProtection="1">
      <alignment horizontal="right" shrinkToFit="1"/>
    </xf>
    <xf numFmtId="2" fontId="20" fillId="0" borderId="26" xfId="0" applyNumberFormat="1" applyFont="1" applyBorder="1" applyAlignment="1" applyProtection="1">
      <alignment horizontal="left" shrinkToFit="1"/>
    </xf>
    <xf numFmtId="2" fontId="20" fillId="0" borderId="0" xfId="0" applyNumberFormat="1" applyFont="1" applyFill="1" applyBorder="1" applyAlignment="1" applyProtection="1">
      <alignment shrinkToFit="1"/>
    </xf>
    <xf numFmtId="2" fontId="4" fillId="0" borderId="0" xfId="0" applyNumberFormat="1" applyFont="1" applyBorder="1" applyAlignment="1" applyProtection="1">
      <alignment horizontal="right" shrinkToFit="1"/>
    </xf>
    <xf numFmtId="1" fontId="7" fillId="0" borderId="3" xfId="0" applyNumberFormat="1" applyFont="1" applyFill="1" applyBorder="1" applyAlignment="1" applyProtection="1">
      <alignment horizontal="center" vertical="center" wrapText="1"/>
    </xf>
    <xf numFmtId="2" fontId="7" fillId="0" borderId="26" xfId="0" applyNumberFormat="1" applyFont="1" applyFill="1" applyBorder="1" applyAlignment="1" applyProtection="1">
      <alignment horizontal="left"/>
    </xf>
    <xf numFmtId="2" fontId="7" fillId="0" borderId="0" xfId="0" applyNumberFormat="1" applyFont="1" applyFill="1" applyBorder="1" applyAlignment="1" applyProtection="1">
      <alignment horizontal="center"/>
    </xf>
    <xf numFmtId="2" fontId="7" fillId="0" borderId="27" xfId="0" applyNumberFormat="1" applyFont="1" applyFill="1" applyBorder="1" applyAlignment="1" applyProtection="1">
      <alignment horizontal="right"/>
    </xf>
    <xf numFmtId="2" fontId="7" fillId="0" borderId="0" xfId="0" applyNumberFormat="1" applyFont="1" applyFill="1" applyBorder="1" applyAlignment="1" applyProtection="1">
      <alignment horizontal="left"/>
    </xf>
    <xf numFmtId="2" fontId="7" fillId="0" borderId="25" xfId="0" applyNumberFormat="1" applyFont="1" applyFill="1" applyBorder="1" applyAlignment="1" applyProtection="1">
      <alignment horizontal="right"/>
    </xf>
    <xf numFmtId="2" fontId="7" fillId="0" borderId="0" xfId="0" applyNumberFormat="1" applyFont="1" applyFill="1" applyBorder="1" applyAlignment="1" applyProtection="1">
      <alignment horizontal="right"/>
    </xf>
    <xf numFmtId="0" fontId="3" fillId="0" borderId="0" xfId="0" applyFont="1" applyBorder="1" applyProtection="1"/>
    <xf numFmtId="1" fontId="7" fillId="0" borderId="13" xfId="0" applyNumberFormat="1" applyFont="1" applyBorder="1" applyAlignment="1" applyProtection="1">
      <alignment horizontal="center" shrinkToFit="1"/>
    </xf>
    <xf numFmtId="2" fontId="7" fillId="12" borderId="31" xfId="0" applyNumberFormat="1" applyFont="1" applyFill="1" applyBorder="1" applyAlignment="1" applyProtection="1">
      <alignment horizontal="left" shrinkToFit="1"/>
    </xf>
    <xf numFmtId="2" fontId="7" fillId="0" borderId="13" xfId="0" applyNumberFormat="1" applyFont="1" applyBorder="1" applyAlignment="1" applyProtection="1">
      <alignment horizontal="center" shrinkToFit="1"/>
    </xf>
    <xf numFmtId="2" fontId="7" fillId="12" borderId="32" xfId="0" applyNumberFormat="1" applyFont="1" applyFill="1" applyBorder="1" applyAlignment="1" applyProtection="1">
      <alignment horizontal="right" shrinkToFit="1"/>
    </xf>
    <xf numFmtId="2" fontId="7" fillId="12" borderId="13" xfId="0" applyNumberFormat="1" applyFont="1" applyFill="1" applyBorder="1" applyAlignment="1" applyProtection="1">
      <alignment horizontal="left" shrinkToFit="1"/>
    </xf>
    <xf numFmtId="2" fontId="7" fillId="12" borderId="30" xfId="0" applyNumberFormat="1" applyFont="1" applyFill="1" applyBorder="1" applyAlignment="1" applyProtection="1">
      <alignment horizontal="right" shrinkToFit="1"/>
    </xf>
    <xf numFmtId="0" fontId="14" fillId="0" borderId="12" xfId="0" applyFont="1" applyBorder="1" applyAlignment="1" applyProtection="1">
      <alignment horizontal="right"/>
    </xf>
    <xf numFmtId="0" fontId="3" fillId="0" borderId="13" xfId="0" applyFont="1" applyBorder="1" applyAlignment="1" applyProtection="1">
      <alignment horizontal="right"/>
    </xf>
    <xf numFmtId="1" fontId="4" fillId="0" borderId="9" xfId="0" applyNumberFormat="1" applyFont="1" applyBorder="1" applyAlignment="1" applyProtection="1">
      <alignment horizontal="left" shrinkToFit="1"/>
    </xf>
    <xf numFmtId="1" fontId="4" fillId="0" borderId="0" xfId="0" applyNumberFormat="1" applyFont="1" applyBorder="1" applyAlignment="1" applyProtection="1">
      <alignment horizontal="left" shrinkToFit="1"/>
    </xf>
    <xf numFmtId="1" fontId="4" fillId="0" borderId="25" xfId="0" applyNumberFormat="1" applyFont="1" applyBorder="1" applyAlignment="1" applyProtection="1">
      <alignment horizontal="right" shrinkToFit="1"/>
    </xf>
    <xf numFmtId="164" fontId="20" fillId="0" borderId="26" xfId="0" applyNumberFormat="1" applyFont="1" applyFill="1" applyBorder="1" applyAlignment="1" applyProtection="1">
      <alignment horizontal="right" shrinkToFit="1"/>
    </xf>
    <xf numFmtId="2" fontId="20" fillId="0" borderId="27" xfId="0" applyNumberFormat="1" applyFont="1" applyBorder="1" applyAlignment="1" applyProtection="1">
      <alignment horizontal="right" shrinkToFit="1"/>
    </xf>
    <xf numFmtId="2" fontId="20" fillId="0" borderId="25" xfId="0" applyNumberFormat="1" applyFont="1" applyBorder="1" applyAlignment="1" applyProtection="1">
      <alignment horizontal="right" shrinkToFit="1"/>
    </xf>
    <xf numFmtId="2" fontId="20" fillId="0" borderId="26" xfId="0" applyNumberFormat="1" applyFont="1" applyFill="1" applyBorder="1" applyAlignment="1" applyProtection="1">
      <alignment horizontal="right" shrinkToFit="1"/>
    </xf>
    <xf numFmtId="2" fontId="20" fillId="0" borderId="27" xfId="0" applyNumberFormat="1" applyFont="1" applyFill="1" applyBorder="1" applyAlignment="1" applyProtection="1">
      <alignment horizontal="right" shrinkToFit="1"/>
    </xf>
    <xf numFmtId="2" fontId="21" fillId="0" borderId="0" xfId="0" applyNumberFormat="1" applyFont="1" applyBorder="1" applyAlignment="1" applyProtection="1">
      <alignment shrinkToFit="1"/>
    </xf>
    <xf numFmtId="2" fontId="22" fillId="0" borderId="0" xfId="0" applyNumberFormat="1" applyFont="1" applyBorder="1" applyAlignment="1" applyProtection="1">
      <alignment horizontal="right" shrinkToFit="1"/>
    </xf>
    <xf numFmtId="0" fontId="7" fillId="0" borderId="3" xfId="0" applyFont="1" applyBorder="1" applyAlignment="1" applyProtection="1">
      <alignment horizontal="left"/>
    </xf>
    <xf numFmtId="0" fontId="7" fillId="0" borderId="10" xfId="0" applyFont="1" applyBorder="1" applyAlignment="1" applyProtection="1">
      <alignment horizontal="left"/>
    </xf>
    <xf numFmtId="0" fontId="7" fillId="0" borderId="0" xfId="0" applyFont="1" applyBorder="1" applyAlignment="1" applyProtection="1">
      <alignment horizontal="center"/>
    </xf>
    <xf numFmtId="0" fontId="7" fillId="0" borderId="25" xfId="0" applyFont="1" applyBorder="1" applyProtection="1"/>
    <xf numFmtId="0" fontId="7" fillId="0" borderId="26" xfId="0" applyFont="1" applyBorder="1" applyAlignment="1" applyProtection="1">
      <alignment horizontal="left"/>
    </xf>
    <xf numFmtId="0" fontId="7" fillId="0" borderId="27" xfId="0" applyFont="1" applyBorder="1" applyProtection="1"/>
    <xf numFmtId="0" fontId="20" fillId="0" borderId="0" xfId="0" applyFont="1" applyBorder="1" applyAlignment="1" applyProtection="1">
      <alignment horizontal="right"/>
    </xf>
    <xf numFmtId="0" fontId="21" fillId="0" borderId="0" xfId="0" applyFont="1" applyBorder="1" applyAlignment="1" applyProtection="1"/>
    <xf numFmtId="0" fontId="7" fillId="0" borderId="0" xfId="0" applyFont="1" applyBorder="1" applyProtection="1"/>
    <xf numFmtId="0" fontId="14" fillId="0" borderId="9" xfId="0" applyFont="1" applyBorder="1" applyProtection="1"/>
    <xf numFmtId="165" fontId="14" fillId="0" borderId="0" xfId="0" applyNumberFormat="1" applyFont="1" applyProtection="1"/>
    <xf numFmtId="0" fontId="7" fillId="0" borderId="13" xfId="0" applyFont="1" applyBorder="1" applyAlignment="1" applyProtection="1">
      <alignment horizontal="center" shrinkToFit="1"/>
    </xf>
    <xf numFmtId="0" fontId="14" fillId="0" borderId="13" xfId="0" applyFont="1" applyBorder="1" applyProtection="1"/>
    <xf numFmtId="0" fontId="3" fillId="0" borderId="14" xfId="0" applyFont="1" applyBorder="1" applyProtection="1"/>
    <xf numFmtId="0" fontId="4" fillId="0" borderId="9" xfId="0" applyFont="1" applyBorder="1" applyAlignment="1" applyProtection="1">
      <alignment horizontal="right" shrinkToFit="1"/>
    </xf>
    <xf numFmtId="0" fontId="4" fillId="0" borderId="0" xfId="0" applyFont="1" applyBorder="1" applyAlignment="1" applyProtection="1">
      <alignment horizontal="right" shrinkToFit="1"/>
    </xf>
    <xf numFmtId="0" fontId="4" fillId="0" borderId="25" xfId="0" applyFont="1" applyBorder="1" applyAlignment="1" applyProtection="1">
      <alignment horizontal="right" shrinkToFit="1"/>
    </xf>
    <xf numFmtId="2" fontId="20" fillId="0" borderId="0" xfId="0" applyNumberFormat="1" applyFont="1" applyFill="1" applyBorder="1" applyAlignment="1" applyProtection="1">
      <alignment horizontal="right" shrinkToFit="1"/>
    </xf>
    <xf numFmtId="2" fontId="4" fillId="13" borderId="0" xfId="0" applyNumberFormat="1" applyFont="1" applyFill="1" applyBorder="1" applyAlignment="1" applyProtection="1">
      <alignment horizontal="center" shrinkToFit="1"/>
    </xf>
    <xf numFmtId="0" fontId="7" fillId="0" borderId="9" xfId="0" applyFont="1" applyFill="1" applyBorder="1" applyAlignment="1" applyProtection="1">
      <alignment horizontal="center" vertical="top"/>
    </xf>
    <xf numFmtId="0" fontId="0" fillId="0" borderId="26" xfId="0" applyBorder="1" applyProtection="1"/>
    <xf numFmtId="0" fontId="0" fillId="0" borderId="0" xfId="0" applyBorder="1" applyAlignment="1" applyProtection="1">
      <alignment horizontal="center"/>
    </xf>
    <xf numFmtId="0" fontId="0" fillId="0" borderId="27" xfId="0" applyBorder="1" applyProtection="1"/>
    <xf numFmtId="0" fontId="20" fillId="0" borderId="0" xfId="0" applyFont="1" applyBorder="1" applyProtection="1"/>
    <xf numFmtId="0" fontId="20" fillId="0" borderId="26" xfId="0" applyFont="1" applyBorder="1" applyProtection="1"/>
    <xf numFmtId="0" fontId="0" fillId="0" borderId="0" xfId="0" applyBorder="1" applyProtection="1"/>
    <xf numFmtId="0" fontId="14" fillId="0" borderId="0" xfId="0" applyFont="1" applyAlignment="1" applyProtection="1">
      <alignment wrapText="1"/>
    </xf>
    <xf numFmtId="0" fontId="14" fillId="0" borderId="8" xfId="0" applyFont="1" applyBorder="1" applyAlignment="1" applyProtection="1">
      <alignment wrapText="1"/>
    </xf>
    <xf numFmtId="0" fontId="14" fillId="0" borderId="9" xfId="0" applyFont="1" applyFill="1" applyBorder="1" applyProtection="1"/>
    <xf numFmtId="0" fontId="20" fillId="0" borderId="0" xfId="0" applyFont="1" applyFill="1" applyBorder="1" applyAlignment="1" applyProtection="1"/>
    <xf numFmtId="0" fontId="20" fillId="0" borderId="8" xfId="0" applyFont="1" applyFill="1" applyBorder="1" applyAlignment="1" applyProtection="1"/>
    <xf numFmtId="0" fontId="4" fillId="3" borderId="15" xfId="0" applyFont="1" applyFill="1" applyBorder="1" applyProtection="1"/>
    <xf numFmtId="0" fontId="4" fillId="3" borderId="16" xfId="0" applyFont="1" applyFill="1" applyBorder="1" applyProtection="1"/>
    <xf numFmtId="0" fontId="4" fillId="3" borderId="16" xfId="0" applyFont="1" applyFill="1" applyBorder="1" applyAlignment="1" applyProtection="1">
      <alignment horizontal="right"/>
    </xf>
    <xf numFmtId="0" fontId="4" fillId="3" borderId="16" xfId="0" applyFont="1" applyFill="1" applyBorder="1" applyAlignment="1" applyProtection="1">
      <alignment horizontal="left" vertical="top"/>
    </xf>
    <xf numFmtId="0" fontId="24" fillId="3" borderId="16" xfId="0" applyFont="1" applyFill="1" applyBorder="1" applyProtection="1"/>
    <xf numFmtId="0" fontId="25" fillId="15" borderId="16" xfId="0" applyFont="1" applyFill="1" applyBorder="1" applyAlignment="1" applyProtection="1">
      <alignment horizontal="center"/>
      <protection locked="0"/>
    </xf>
    <xf numFmtId="0" fontId="25" fillId="3" borderId="16" xfId="0" applyFont="1" applyFill="1" applyBorder="1" applyAlignment="1" applyProtection="1">
      <alignment horizontal="center"/>
    </xf>
    <xf numFmtId="0" fontId="25" fillId="3" borderId="16" xfId="0" applyFont="1" applyFill="1" applyBorder="1" applyProtection="1"/>
    <xf numFmtId="0" fontId="24" fillId="3" borderId="16" xfId="0" applyFont="1" applyFill="1" applyBorder="1" applyAlignment="1" applyProtection="1">
      <alignment horizontal="left"/>
    </xf>
    <xf numFmtId="0" fontId="4" fillId="3" borderId="17" xfId="0" applyFont="1" applyFill="1" applyBorder="1" applyAlignment="1" applyProtection="1">
      <alignment horizontal="center" vertical="center" textRotation="180"/>
    </xf>
    <xf numFmtId="0" fontId="3" fillId="0" borderId="9"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26" fillId="0" borderId="21" xfId="0" applyFont="1" applyFill="1" applyBorder="1" applyAlignment="1" applyProtection="1">
      <alignment horizontal="left" vertical="top" wrapText="1"/>
    </xf>
    <xf numFmtId="0" fontId="14" fillId="0" borderId="21" xfId="0" applyFont="1" applyBorder="1" applyProtection="1"/>
    <xf numFmtId="0" fontId="20" fillId="0" borderId="21" xfId="0" applyFont="1" applyFill="1" applyBorder="1" applyProtection="1"/>
    <xf numFmtId="0" fontId="3"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14" fillId="0" borderId="0" xfId="0" applyFont="1" applyFill="1" applyBorder="1" applyProtection="1"/>
    <xf numFmtId="0" fontId="4" fillId="0" borderId="0" xfId="0" applyFont="1" applyFill="1" applyBorder="1" applyProtection="1"/>
    <xf numFmtId="1" fontId="3" fillId="5" borderId="38" xfId="0" applyNumberFormat="1" applyFont="1" applyFill="1" applyBorder="1" applyAlignment="1" applyProtection="1">
      <alignment shrinkToFit="1"/>
      <protection locked="0"/>
    </xf>
    <xf numFmtId="0" fontId="4" fillId="0" borderId="0" xfId="0" applyFont="1" applyBorder="1" applyAlignment="1" applyProtection="1">
      <alignment horizontal="right"/>
    </xf>
    <xf numFmtId="0" fontId="4" fillId="0" borderId="0" xfId="0" applyFont="1" applyBorder="1" applyAlignment="1" applyProtection="1">
      <alignment horizontal="left"/>
    </xf>
    <xf numFmtId="0" fontId="23" fillId="0" borderId="0" xfId="0" applyFont="1" applyBorder="1" applyProtection="1"/>
    <xf numFmtId="0" fontId="3" fillId="0" borderId="3"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26" fillId="0" borderId="10" xfId="0" applyFont="1" applyFill="1" applyBorder="1" applyAlignment="1" applyProtection="1">
      <alignment horizontal="left" vertical="top" wrapText="1"/>
    </xf>
    <xf numFmtId="0" fontId="20" fillId="0" borderId="0" xfId="0" applyNumberFormat="1" applyFont="1" applyFill="1" applyBorder="1" applyAlignment="1" applyProtection="1">
      <alignment shrinkToFit="1"/>
    </xf>
    <xf numFmtId="0" fontId="27" fillId="0" borderId="13" xfId="0" applyFont="1" applyBorder="1" applyProtection="1"/>
    <xf numFmtId="0" fontId="27" fillId="0" borderId="13" xfId="0" applyFont="1" applyBorder="1" applyAlignment="1" applyProtection="1">
      <alignment horizontal="right"/>
    </xf>
    <xf numFmtId="2" fontId="14" fillId="0" borderId="0" xfId="0" applyNumberFormat="1" applyFont="1" applyProtection="1"/>
    <xf numFmtId="2" fontId="3" fillId="5" borderId="40" xfId="0" applyNumberFormat="1" applyFont="1" applyFill="1" applyBorder="1" applyAlignment="1" applyProtection="1">
      <alignment shrinkToFit="1"/>
      <protection locked="0"/>
    </xf>
    <xf numFmtId="2" fontId="3" fillId="5" borderId="41" xfId="0" applyNumberFormat="1" applyFont="1" applyFill="1" applyBorder="1" applyAlignment="1" applyProtection="1">
      <alignment shrinkToFit="1"/>
      <protection locked="0"/>
    </xf>
    <xf numFmtId="0" fontId="14" fillId="0" borderId="0" xfId="0" applyFont="1" applyBorder="1" applyAlignment="1" applyProtection="1">
      <alignment horizontal="right"/>
    </xf>
    <xf numFmtId="0" fontId="14" fillId="0" borderId="0" xfId="0" quotePrefix="1" applyFont="1" applyProtection="1"/>
    <xf numFmtId="0" fontId="3" fillId="0" borderId="0" xfId="0" applyFont="1" applyFill="1" applyBorder="1" applyProtection="1"/>
    <xf numFmtId="2" fontId="3" fillId="5" borderId="42" xfId="0" applyNumberFormat="1" applyFont="1" applyFill="1" applyBorder="1" applyAlignment="1" applyProtection="1">
      <alignment shrinkToFit="1"/>
      <protection locked="0"/>
    </xf>
    <xf numFmtId="0" fontId="3" fillId="5" borderId="43" xfId="0" applyNumberFormat="1" applyFont="1" applyFill="1" applyBorder="1" applyAlignment="1" applyProtection="1">
      <alignment shrinkToFit="1"/>
      <protection locked="0"/>
    </xf>
    <xf numFmtId="166" fontId="14" fillId="0" borderId="0" xfId="0" applyNumberFormat="1" applyFont="1" applyProtection="1"/>
    <xf numFmtId="0" fontId="27" fillId="0" borderId="0" xfId="0" applyFont="1" applyBorder="1" applyProtection="1"/>
    <xf numFmtId="0" fontId="27" fillId="0" borderId="0" xfId="0" applyFont="1" applyBorder="1" applyAlignment="1" applyProtection="1">
      <alignment horizontal="right"/>
    </xf>
    <xf numFmtId="0" fontId="14" fillId="0" borderId="25" xfId="0" applyFont="1" applyBorder="1" applyProtection="1"/>
    <xf numFmtId="1" fontId="14" fillId="0" borderId="0" xfId="0" applyNumberFormat="1" applyFont="1" applyProtection="1"/>
    <xf numFmtId="0" fontId="20" fillId="0" borderId="25" xfId="0" applyFont="1" applyBorder="1" applyProtection="1"/>
    <xf numFmtId="0" fontId="3" fillId="0" borderId="25" xfId="0" applyFont="1" applyBorder="1" applyProtection="1"/>
    <xf numFmtId="0" fontId="3" fillId="0" borderId="44" xfId="0" applyFont="1" applyBorder="1" applyProtection="1"/>
    <xf numFmtId="0" fontId="3" fillId="5" borderId="42" xfId="0" applyFont="1" applyFill="1" applyBorder="1" applyAlignment="1" applyProtection="1">
      <alignment horizontal="right" shrinkToFit="1"/>
      <protection locked="0"/>
    </xf>
    <xf numFmtId="0" fontId="3" fillId="5" borderId="0" xfId="0" applyFont="1" applyFill="1" applyBorder="1" applyAlignment="1" applyProtection="1">
      <alignment horizontal="right" shrinkToFit="1"/>
      <protection locked="0"/>
    </xf>
    <xf numFmtId="49" fontId="28" fillId="0" borderId="0" xfId="0" applyNumberFormat="1" applyFont="1" applyBorder="1" applyAlignment="1" applyProtection="1">
      <alignment horizontal="center"/>
    </xf>
    <xf numFmtId="0" fontId="3" fillId="0" borderId="45" xfId="0" applyFont="1" applyBorder="1" applyProtection="1"/>
    <xf numFmtId="0" fontId="3" fillId="5" borderId="25" xfId="0" applyNumberFormat="1" applyFont="1" applyFill="1" applyBorder="1" applyAlignment="1" applyProtection="1">
      <alignment shrinkToFit="1"/>
      <protection locked="0"/>
    </xf>
    <xf numFmtId="0" fontId="3" fillId="5" borderId="43" xfId="0" applyFont="1" applyFill="1" applyBorder="1" applyAlignment="1" applyProtection="1">
      <alignment shrinkToFit="1"/>
      <protection locked="0"/>
    </xf>
    <xf numFmtId="9" fontId="4" fillId="12" borderId="13" xfId="0" applyNumberFormat="1" applyFont="1" applyFill="1" applyBorder="1" applyAlignment="1" applyProtection="1">
      <alignment shrinkToFit="1"/>
    </xf>
    <xf numFmtId="9" fontId="4" fillId="12" borderId="0" xfId="0" applyNumberFormat="1" applyFont="1" applyFill="1" applyBorder="1" applyAlignment="1" applyProtection="1">
      <alignment shrinkToFit="1"/>
    </xf>
    <xf numFmtId="0" fontId="14" fillId="0" borderId="13" xfId="0" applyFont="1" applyFill="1" applyBorder="1" applyProtection="1"/>
    <xf numFmtId="0" fontId="23" fillId="0" borderId="0" xfId="0" applyFont="1" applyFill="1" applyBorder="1" applyAlignment="1" applyProtection="1">
      <alignment horizontal="left" vertical="top" wrapText="1"/>
      <protection hidden="1"/>
    </xf>
    <xf numFmtId="0" fontId="14" fillId="0" borderId="45" xfId="0" applyFont="1" applyBorder="1" applyProtection="1"/>
    <xf numFmtId="0" fontId="3" fillId="5" borderId="42" xfId="0" applyFont="1" applyFill="1" applyBorder="1" applyAlignment="1" applyProtection="1">
      <alignment shrinkToFit="1"/>
      <protection locked="0"/>
    </xf>
    <xf numFmtId="0" fontId="3" fillId="5" borderId="38" xfId="0" applyFont="1" applyFill="1" applyBorder="1" applyAlignment="1" applyProtection="1">
      <alignment shrinkToFit="1"/>
      <protection locked="0"/>
    </xf>
    <xf numFmtId="0" fontId="4" fillId="0" borderId="0" xfId="0" applyFont="1" applyFill="1" applyBorder="1" applyAlignment="1" applyProtection="1">
      <alignment horizontal="left" vertical="top" wrapText="1"/>
      <protection hidden="1"/>
    </xf>
    <xf numFmtId="0" fontId="3" fillId="5" borderId="25" xfId="0" applyFont="1" applyFill="1" applyBorder="1" applyAlignment="1" applyProtection="1">
      <alignment shrinkToFit="1"/>
      <protection locked="0"/>
    </xf>
    <xf numFmtId="0" fontId="4" fillId="0" borderId="0" xfId="0" applyFont="1" applyFill="1" applyBorder="1" applyAlignment="1" applyProtection="1">
      <alignment horizontal="left" vertical="top" wrapText="1"/>
    </xf>
    <xf numFmtId="0" fontId="23" fillId="0" borderId="0" xfId="0" applyFont="1" applyFill="1" applyBorder="1" applyAlignment="1" applyProtection="1">
      <alignment horizontal="left"/>
    </xf>
    <xf numFmtId="0" fontId="23" fillId="0" borderId="10" xfId="0" applyFont="1" applyBorder="1" applyAlignment="1" applyProtection="1">
      <alignment horizontal="center"/>
    </xf>
    <xf numFmtId="0" fontId="23" fillId="0" borderId="10" xfId="0" applyFont="1" applyBorder="1" applyAlignment="1" applyProtection="1"/>
    <xf numFmtId="0" fontId="14" fillId="0" borderId="0" xfId="0" applyFont="1" applyFill="1" applyBorder="1" applyAlignment="1" applyProtection="1"/>
    <xf numFmtId="0" fontId="23" fillId="0" borderId="0" xfId="0" applyFont="1" applyBorder="1" applyAlignment="1" applyProtection="1">
      <alignment horizontal="center"/>
    </xf>
    <xf numFmtId="0" fontId="0" fillId="0" borderId="0" xfId="0" applyBorder="1" applyAlignment="1" applyProtection="1">
      <alignment horizontal="centerContinuous"/>
    </xf>
    <xf numFmtId="0" fontId="23" fillId="0" borderId="0" xfId="0" applyFont="1" applyBorder="1" applyAlignment="1" applyProtection="1">
      <alignment horizontal="centerContinuous" vertical="center"/>
    </xf>
    <xf numFmtId="0" fontId="23" fillId="0" borderId="0" xfId="0" applyFont="1" applyBorder="1" applyAlignment="1" applyProtection="1">
      <alignment horizontal="centerContinuous"/>
    </xf>
    <xf numFmtId="0" fontId="20" fillId="0" borderId="0" xfId="0" applyFont="1" applyFill="1" applyBorder="1" applyProtection="1">
      <protection hidden="1"/>
    </xf>
    <xf numFmtId="0" fontId="31" fillId="0" borderId="0" xfId="0" applyFont="1" applyFill="1" applyBorder="1" applyAlignment="1" applyProtection="1">
      <alignment vertical="center"/>
      <protection hidden="1"/>
    </xf>
    <xf numFmtId="0" fontId="23" fillId="0" borderId="0" xfId="0" applyFont="1" applyFill="1" applyBorder="1" applyAlignment="1" applyProtection="1">
      <alignment horizontal="left" vertical="center"/>
      <protection hidden="1"/>
    </xf>
    <xf numFmtId="0" fontId="33" fillId="0" borderId="0" xfId="0" applyFont="1" applyFill="1" applyBorder="1" applyAlignment="1" applyProtection="1"/>
    <xf numFmtId="0" fontId="20" fillId="0" borderId="0" xfId="0" applyFont="1" applyFill="1" applyBorder="1" applyAlignment="1" applyProtection="1">
      <alignment horizontal="center" vertical="center" wrapText="1"/>
    </xf>
    <xf numFmtId="0" fontId="14" fillId="0" borderId="0" xfId="0" applyFont="1" applyAlignment="1" applyProtection="1">
      <alignment horizontal="left" vertical="center"/>
    </xf>
    <xf numFmtId="0" fontId="14" fillId="0" borderId="0"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6" borderId="4" xfId="0" applyFont="1" applyFill="1" applyBorder="1" applyAlignment="1" applyProtection="1">
      <alignment horizontal="left" vertical="center"/>
    </xf>
    <xf numFmtId="0" fontId="31" fillId="2" borderId="9" xfId="0" applyFont="1" applyFill="1" applyBorder="1" applyAlignment="1" applyProtection="1">
      <alignment vertical="center"/>
    </xf>
    <xf numFmtId="0" fontId="31" fillId="2" borderId="0" xfId="0" applyFont="1" applyFill="1" applyBorder="1" applyAlignment="1" applyProtection="1">
      <alignment vertical="center"/>
    </xf>
    <xf numFmtId="0" fontId="31" fillId="2" borderId="13" xfId="0" applyFont="1" applyFill="1" applyBorder="1" applyAlignment="1" applyProtection="1">
      <alignment vertical="center"/>
    </xf>
    <xf numFmtId="0" fontId="34" fillId="2" borderId="14" xfId="0" applyFont="1" applyFill="1" applyBorder="1" applyAlignment="1" applyProtection="1">
      <alignment vertical="center"/>
    </xf>
    <xf numFmtId="0" fontId="34" fillId="2" borderId="8" xfId="0" applyFont="1" applyFill="1" applyBorder="1" applyAlignment="1" applyProtection="1">
      <alignment horizontal="left" vertical="center" indent="1"/>
    </xf>
    <xf numFmtId="0" fontId="36" fillId="2" borderId="3" xfId="0" applyFont="1" applyFill="1" applyBorder="1" applyAlignment="1" applyProtection="1">
      <alignment horizontal="right" vertical="center"/>
    </xf>
    <xf numFmtId="0" fontId="36" fillId="2" borderId="10" xfId="0" applyFont="1" applyFill="1" applyBorder="1" applyAlignment="1" applyProtection="1">
      <alignment horizontal="right" vertical="center"/>
    </xf>
    <xf numFmtId="0" fontId="36" fillId="2" borderId="10" xfId="0" applyFont="1" applyFill="1" applyBorder="1" applyAlignment="1" applyProtection="1">
      <alignment vertical="center"/>
    </xf>
    <xf numFmtId="0" fontId="2" fillId="2" borderId="10" xfId="0" applyFont="1" applyFill="1" applyBorder="1" applyAlignment="1" applyProtection="1">
      <alignment horizontal="center" vertical="center"/>
    </xf>
    <xf numFmtId="0" fontId="36" fillId="2" borderId="2" xfId="0" applyFont="1" applyFill="1" applyBorder="1" applyAlignment="1" applyProtection="1">
      <alignment vertical="center"/>
    </xf>
    <xf numFmtId="0" fontId="0" fillId="0" borderId="0" xfId="0" applyAlignment="1" applyProtection="1">
      <alignment vertical="center"/>
    </xf>
    <xf numFmtId="15" fontId="3" fillId="5" borderId="11" xfId="0" applyNumberFormat="1"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0" fillId="0" borderId="0" xfId="0" applyBorder="1"/>
    <xf numFmtId="0" fontId="9" fillId="7" borderId="0" xfId="1" applyFont="1" applyFill="1" applyBorder="1" applyAlignment="1" applyProtection="1">
      <alignment horizontal="right"/>
    </xf>
    <xf numFmtId="0" fontId="7" fillId="7" borderId="0" xfId="0" applyFont="1" applyFill="1" applyBorder="1" applyAlignment="1" applyProtection="1">
      <alignment horizontal="left"/>
    </xf>
    <xf numFmtId="0" fontId="14" fillId="10" borderId="0" xfId="0" applyFont="1" applyFill="1" applyBorder="1" applyAlignment="1" applyProtection="1">
      <alignment horizontal="left"/>
    </xf>
    <xf numFmtId="0" fontId="0" fillId="10" borderId="0" xfId="0" applyFill="1" applyBorder="1"/>
    <xf numFmtId="0" fontId="7" fillId="10" borderId="0" xfId="0" applyFont="1" applyFill="1" applyBorder="1" applyAlignment="1" applyProtection="1">
      <alignment horizontal="left" vertical="top" wrapText="1"/>
    </xf>
    <xf numFmtId="0" fontId="4" fillId="10" borderId="0" xfId="0" applyFont="1" applyFill="1" applyBorder="1" applyAlignment="1" applyProtection="1">
      <alignment vertical="top"/>
      <protection hidden="1"/>
    </xf>
    <xf numFmtId="0" fontId="23" fillId="10" borderId="0" xfId="0" applyFont="1" applyFill="1" applyBorder="1" applyAlignment="1" applyProtection="1">
      <alignment vertical="top"/>
      <protection hidden="1"/>
    </xf>
    <xf numFmtId="0" fontId="0" fillId="10" borderId="0" xfId="0" applyFill="1" applyBorder="1" applyAlignment="1"/>
    <xf numFmtId="0" fontId="7" fillId="10" borderId="0" xfId="0" applyFont="1" applyFill="1" applyBorder="1" applyAlignment="1" applyProtection="1">
      <alignment horizontal="left" wrapText="1"/>
    </xf>
    <xf numFmtId="0" fontId="23" fillId="10" borderId="0" xfId="0" applyFont="1" applyFill="1" applyBorder="1" applyAlignment="1" applyProtection="1">
      <protection hidden="1"/>
    </xf>
    <xf numFmtId="0" fontId="7" fillId="0" borderId="0" xfId="0" applyFont="1" applyFill="1" applyBorder="1" applyAlignment="1" applyProtection="1">
      <alignment vertical="top"/>
      <protection hidden="1"/>
    </xf>
    <xf numFmtId="0" fontId="4" fillId="0" borderId="0" xfId="0" applyFont="1" applyFill="1" applyBorder="1" applyAlignment="1" applyProtection="1">
      <alignment vertical="top"/>
      <protection hidden="1"/>
    </xf>
    <xf numFmtId="0" fontId="20" fillId="0" borderId="0" xfId="0" applyFont="1" applyFill="1" applyBorder="1" applyAlignment="1" applyProtection="1">
      <alignment vertical="top" wrapText="1"/>
      <protection hidden="1"/>
    </xf>
    <xf numFmtId="0" fontId="42" fillId="0" borderId="0" xfId="0" applyFont="1" applyFill="1" applyBorder="1" applyAlignment="1" applyProtection="1">
      <alignment vertical="top" wrapText="1"/>
      <protection hidden="1"/>
    </xf>
    <xf numFmtId="0" fontId="0" fillId="0" borderId="0" xfId="0" applyBorder="1" applyAlignment="1"/>
    <xf numFmtId="0" fontId="23" fillId="0" borderId="0" xfId="0" applyFont="1" applyFill="1" applyBorder="1" applyAlignment="1" applyProtection="1">
      <alignment horizontal="center" wrapText="1"/>
      <protection hidden="1"/>
    </xf>
    <xf numFmtId="0" fontId="3" fillId="0" borderId="42" xfId="0" applyNumberFormat="1" applyFont="1" applyFill="1" applyBorder="1" applyAlignment="1" applyProtection="1">
      <alignment shrinkToFit="1"/>
      <protection locked="0"/>
    </xf>
    <xf numFmtId="0" fontId="3" fillId="0" borderId="43" xfId="0" applyNumberFormat="1" applyFont="1" applyFill="1" applyBorder="1" applyAlignment="1" applyProtection="1">
      <alignment shrinkToFit="1"/>
      <protection locked="0"/>
    </xf>
    <xf numFmtId="0" fontId="3" fillId="0" borderId="14" xfId="0" applyFont="1" applyFill="1" applyBorder="1" applyAlignment="1" applyProtection="1">
      <alignment vertical="top"/>
      <protection locked="0"/>
    </xf>
    <xf numFmtId="0" fontId="3" fillId="0" borderId="13" xfId="0" applyFont="1" applyFill="1" applyBorder="1" applyAlignment="1" applyProtection="1">
      <alignment vertical="top"/>
      <protection locked="0"/>
    </xf>
    <xf numFmtId="1" fontId="4" fillId="0" borderId="0" xfId="0" applyNumberFormat="1" applyFont="1" applyFill="1" applyBorder="1" applyAlignment="1" applyProtection="1">
      <alignment horizontal="center" shrinkToFit="1"/>
    </xf>
    <xf numFmtId="1" fontId="7" fillId="0" borderId="30" xfId="0" applyNumberFormat="1" applyFont="1" applyFill="1" applyBorder="1" applyAlignment="1" applyProtection="1">
      <alignment horizontal="right" shrinkToFit="1"/>
    </xf>
    <xf numFmtId="0" fontId="0" fillId="0" borderId="0" xfId="0" applyFill="1" applyBorder="1"/>
    <xf numFmtId="0" fontId="43" fillId="0" borderId="0" xfId="0" applyFont="1"/>
    <xf numFmtId="0" fontId="25" fillId="0" borderId="0" xfId="0" applyFont="1" applyFill="1" applyBorder="1" applyAlignment="1" applyProtection="1">
      <protection hidden="1"/>
    </xf>
    <xf numFmtId="0" fontId="34" fillId="2" borderId="0" xfId="0" applyFont="1" applyFill="1" applyBorder="1" applyAlignment="1" applyProtection="1">
      <alignment vertical="center"/>
    </xf>
    <xf numFmtId="0" fontId="34" fillId="2" borderId="0" xfId="0" applyFont="1" applyFill="1" applyBorder="1" applyAlignment="1" applyProtection="1">
      <alignment horizontal="left" vertical="top" wrapText="1"/>
    </xf>
    <xf numFmtId="0" fontId="34" fillId="2" borderId="13" xfId="0" applyFont="1" applyFill="1" applyBorder="1" applyAlignment="1" applyProtection="1">
      <alignment vertical="center"/>
    </xf>
    <xf numFmtId="0" fontId="47" fillId="11" borderId="0" xfId="0" applyFont="1" applyFill="1" applyBorder="1" applyAlignment="1" applyProtection="1">
      <alignment horizontal="left" vertical="top" wrapText="1"/>
    </xf>
    <xf numFmtId="0" fontId="31" fillId="0" borderId="0" xfId="0" applyFont="1" applyFill="1" applyBorder="1" applyAlignment="1" applyProtection="1">
      <alignment vertical="top" wrapText="1"/>
      <protection hidden="1"/>
    </xf>
    <xf numFmtId="0" fontId="48" fillId="0" borderId="0" xfId="0" applyFont="1" applyBorder="1" applyProtection="1"/>
    <xf numFmtId="0" fontId="47" fillId="1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47" fillId="9" borderId="0" xfId="0" applyFont="1" applyFill="1" applyBorder="1" applyAlignment="1" applyProtection="1">
      <alignment horizontal="left" vertical="top" wrapText="1"/>
    </xf>
    <xf numFmtId="0" fontId="48" fillId="10" borderId="0" xfId="0" applyFont="1" applyFill="1" applyBorder="1" applyProtection="1"/>
    <xf numFmtId="0" fontId="49" fillId="0" borderId="0" xfId="0" applyFont="1" applyBorder="1" applyProtection="1"/>
    <xf numFmtId="0" fontId="9" fillId="7" borderId="0" xfId="1" applyFont="1" applyFill="1" applyBorder="1" applyAlignment="1" applyProtection="1">
      <alignment horizontal="left"/>
    </xf>
    <xf numFmtId="0" fontId="4" fillId="6" borderId="10"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xf>
    <xf numFmtId="0" fontId="2" fillId="4" borderId="10"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3" fillId="5" borderId="2"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3" fillId="5" borderId="5" xfId="0" applyFont="1" applyFill="1" applyBorder="1" applyAlignment="1" applyProtection="1">
      <alignment horizontal="left" vertical="center" wrapText="1"/>
      <protection locked="0"/>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xf>
    <xf numFmtId="0" fontId="3" fillId="5" borderId="4" xfId="0" applyFont="1" applyFill="1" applyBorder="1" applyAlignment="1" applyProtection="1">
      <alignment horizontal="left" vertical="top" wrapText="1"/>
      <protection locked="0"/>
    </xf>
    <xf numFmtId="0" fontId="3" fillId="5" borderId="6" xfId="0" applyFont="1" applyFill="1" applyBorder="1" applyAlignment="1" applyProtection="1">
      <alignment horizontal="left" vertical="top" wrapText="1"/>
      <protection locked="0"/>
    </xf>
    <xf numFmtId="0" fontId="3" fillId="5" borderId="5" xfId="0" applyFont="1" applyFill="1" applyBorder="1" applyAlignment="1" applyProtection="1">
      <alignment horizontal="left" vertical="top" wrapText="1"/>
      <protection locked="0"/>
    </xf>
    <xf numFmtId="0" fontId="3" fillId="5" borderId="2" xfId="0" applyFont="1" applyFill="1" applyBorder="1" applyAlignment="1" applyProtection="1">
      <alignment horizontal="left" vertical="top" wrapText="1"/>
      <protection locked="0"/>
    </xf>
    <xf numFmtId="0" fontId="3" fillId="5" borderId="10" xfId="0" applyFont="1" applyFill="1" applyBorder="1" applyAlignment="1" applyProtection="1">
      <alignment horizontal="left" vertical="top" wrapText="1"/>
      <protection locked="0"/>
    </xf>
    <xf numFmtId="0" fontId="3" fillId="5" borderId="3" xfId="0" applyFont="1" applyFill="1" applyBorder="1" applyAlignment="1" applyProtection="1">
      <alignment horizontal="left" vertical="top" wrapText="1"/>
      <protection locked="0"/>
    </xf>
    <xf numFmtId="0" fontId="5" fillId="8" borderId="4" xfId="0" applyFont="1" applyFill="1" applyBorder="1" applyAlignment="1" applyProtection="1">
      <alignment horizontal="left" vertical="top" wrapText="1"/>
    </xf>
    <xf numFmtId="0" fontId="5" fillId="8" borderId="6" xfId="0" applyFont="1" applyFill="1" applyBorder="1" applyAlignment="1" applyProtection="1">
      <alignment horizontal="left" vertical="top" wrapText="1"/>
    </xf>
    <xf numFmtId="0" fontId="5" fillId="8" borderId="5"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44" fillId="15" borderId="4" xfId="0" applyFont="1" applyFill="1" applyBorder="1" applyAlignment="1" applyProtection="1">
      <alignment horizontal="left" vertical="top" wrapText="1"/>
      <protection locked="0"/>
    </xf>
    <xf numFmtId="0" fontId="44" fillId="15" borderId="6" xfId="0" applyFont="1" applyFill="1" applyBorder="1" applyAlignment="1" applyProtection="1">
      <alignment horizontal="left" vertical="top" wrapText="1"/>
      <protection locked="0"/>
    </xf>
    <xf numFmtId="0" fontId="44" fillId="15" borderId="5" xfId="0"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xf>
    <xf numFmtId="0" fontId="5" fillId="8" borderId="2" xfId="0" applyFont="1" applyFill="1" applyBorder="1" applyAlignment="1" applyProtection="1">
      <alignment horizontal="left" vertical="top" wrapText="1"/>
    </xf>
    <xf numFmtId="0" fontId="5" fillId="8" borderId="10" xfId="0" applyFont="1" applyFill="1" applyBorder="1" applyAlignment="1" applyProtection="1">
      <alignment horizontal="left" vertical="top" wrapText="1"/>
    </xf>
    <xf numFmtId="0" fontId="5" fillId="8" borderId="3" xfId="0" applyFont="1" applyFill="1" applyBorder="1" applyAlignment="1" applyProtection="1">
      <alignment horizontal="left" vertical="top" wrapText="1"/>
    </xf>
    <xf numFmtId="0" fontId="5" fillId="3" borderId="11" xfId="0" applyFont="1" applyFill="1" applyBorder="1" applyAlignment="1" applyProtection="1">
      <alignment horizontal="center" vertical="center" wrapText="1"/>
    </xf>
    <xf numFmtId="0" fontId="15" fillId="9" borderId="2" xfId="0" applyFont="1" applyFill="1" applyBorder="1" applyAlignment="1" applyProtection="1">
      <alignment horizontal="left" vertical="top" wrapText="1"/>
      <protection locked="0"/>
    </xf>
    <xf numFmtId="0" fontId="15" fillId="9" borderId="10" xfId="0" applyFont="1" applyFill="1" applyBorder="1" applyAlignment="1" applyProtection="1">
      <alignment horizontal="left" vertical="top" wrapText="1"/>
      <protection locked="0"/>
    </xf>
    <xf numFmtId="0" fontId="15" fillId="9" borderId="3" xfId="0" applyFont="1" applyFill="1" applyBorder="1" applyAlignment="1" applyProtection="1">
      <alignment horizontal="left" vertical="top" wrapText="1"/>
      <protection locked="0"/>
    </xf>
    <xf numFmtId="0" fontId="15" fillId="9" borderId="8" xfId="0" applyFont="1" applyFill="1" applyBorder="1" applyAlignment="1" applyProtection="1">
      <alignment horizontal="left" vertical="top" wrapText="1"/>
      <protection locked="0"/>
    </xf>
    <xf numFmtId="0" fontId="15" fillId="9" borderId="0" xfId="0" applyFont="1" applyFill="1" applyBorder="1" applyAlignment="1" applyProtection="1">
      <alignment horizontal="left" vertical="top" wrapText="1"/>
      <protection locked="0"/>
    </xf>
    <xf numFmtId="0" fontId="15" fillId="9" borderId="9" xfId="0" applyFont="1" applyFill="1" applyBorder="1" applyAlignment="1" applyProtection="1">
      <alignment horizontal="left" vertical="top" wrapText="1"/>
      <protection locked="0"/>
    </xf>
    <xf numFmtId="0" fontId="15" fillId="9" borderId="14" xfId="0" applyFont="1" applyFill="1" applyBorder="1" applyAlignment="1" applyProtection="1">
      <alignment horizontal="left" vertical="top" wrapText="1"/>
      <protection locked="0"/>
    </xf>
    <xf numFmtId="0" fontId="15" fillId="9" borderId="13" xfId="0" applyFont="1" applyFill="1" applyBorder="1" applyAlignment="1" applyProtection="1">
      <alignment horizontal="left" vertical="top" wrapText="1"/>
      <protection locked="0"/>
    </xf>
    <xf numFmtId="0" fontId="15" fillId="9" borderId="12" xfId="0" applyFont="1" applyFill="1" applyBorder="1" applyAlignment="1" applyProtection="1">
      <alignment horizontal="left" vertical="top" wrapText="1"/>
      <protection locked="0"/>
    </xf>
    <xf numFmtId="0" fontId="19" fillId="9" borderId="24" xfId="0" applyFont="1" applyFill="1" applyBorder="1" applyAlignment="1" applyProtection="1">
      <alignment horizontal="left" vertical="top" wrapText="1"/>
      <protection locked="0"/>
    </xf>
    <xf numFmtId="0" fontId="19" fillId="9" borderId="7" xfId="0" applyFont="1" applyFill="1" applyBorder="1" applyAlignment="1" applyProtection="1">
      <alignment horizontal="left" vertical="top" wrapText="1"/>
      <protection locked="0"/>
    </xf>
    <xf numFmtId="0" fontId="19" fillId="9" borderId="23" xfId="0" applyFont="1" applyFill="1" applyBorder="1" applyAlignment="1" applyProtection="1">
      <alignment horizontal="left" vertical="top" wrapText="1"/>
      <protection locked="0"/>
    </xf>
    <xf numFmtId="0" fontId="19" fillId="9" borderId="22" xfId="0" applyFont="1" applyFill="1" applyBorder="1" applyAlignment="1" applyProtection="1">
      <alignment horizontal="left" vertical="top" wrapText="1"/>
      <protection locked="0"/>
    </xf>
    <xf numFmtId="0" fontId="19" fillId="9" borderId="21" xfId="0" applyFont="1" applyFill="1" applyBorder="1" applyAlignment="1" applyProtection="1">
      <alignment horizontal="left" vertical="top" wrapText="1"/>
      <protection locked="0"/>
    </xf>
    <xf numFmtId="0" fontId="19" fillId="9" borderId="20" xfId="0" applyFont="1" applyFill="1" applyBorder="1" applyAlignment="1" applyProtection="1">
      <alignment horizontal="left" vertical="top" wrapText="1"/>
      <protection locked="0"/>
    </xf>
    <xf numFmtId="0" fontId="18" fillId="3" borderId="19" xfId="0" applyFont="1" applyFill="1" applyBorder="1" applyAlignment="1" applyProtection="1">
      <alignment horizontal="left" vertical="center" wrapText="1"/>
    </xf>
    <xf numFmtId="0" fontId="18" fillId="3" borderId="16" xfId="0" applyFont="1" applyFill="1" applyBorder="1" applyAlignment="1" applyProtection="1">
      <alignment horizontal="left" vertical="center" wrapText="1"/>
    </xf>
    <xf numFmtId="0" fontId="18" fillId="3" borderId="18" xfId="0" applyFont="1" applyFill="1" applyBorder="1" applyAlignment="1" applyProtection="1">
      <alignment horizontal="left" vertical="center" wrapText="1"/>
    </xf>
    <xf numFmtId="0" fontId="14" fillId="6" borderId="28" xfId="0" applyFont="1" applyFill="1" applyBorder="1" applyAlignment="1" applyProtection="1">
      <alignment horizontal="center" vertical="center" textRotation="180"/>
    </xf>
    <xf numFmtId="0" fontId="14" fillId="6" borderId="8" xfId="0" applyFont="1" applyFill="1" applyBorder="1" applyAlignment="1" applyProtection="1">
      <alignment horizontal="center" vertical="center" textRotation="180"/>
    </xf>
    <xf numFmtId="0" fontId="6" fillId="0" borderId="2" xfId="0" applyFont="1" applyBorder="1" applyAlignment="1" applyProtection="1">
      <alignment vertical="top" wrapText="1"/>
    </xf>
    <xf numFmtId="0" fontId="6" fillId="0" borderId="10" xfId="0" applyFont="1" applyBorder="1" applyAlignment="1" applyProtection="1">
      <alignment vertical="top" wrapText="1"/>
    </xf>
    <xf numFmtId="0" fontId="6" fillId="0" borderId="3" xfId="0" applyFont="1" applyBorder="1" applyAlignment="1" applyProtection="1">
      <alignment vertical="top" wrapText="1"/>
    </xf>
    <xf numFmtId="0" fontId="6" fillId="0" borderId="14" xfId="0" applyFont="1" applyBorder="1" applyAlignment="1" applyProtection="1">
      <alignment vertical="top" wrapText="1"/>
    </xf>
    <xf numFmtId="0" fontId="6" fillId="0" borderId="13" xfId="0" applyFont="1" applyBorder="1" applyAlignment="1" applyProtection="1">
      <alignment vertical="top" wrapText="1"/>
    </xf>
    <xf numFmtId="0" fontId="6" fillId="0" borderId="12" xfId="0" applyFont="1" applyBorder="1" applyAlignment="1" applyProtection="1">
      <alignment vertical="top" wrapText="1"/>
    </xf>
    <xf numFmtId="0" fontId="7" fillId="11" borderId="0" xfId="0" applyFont="1" applyFill="1" applyBorder="1" applyAlignment="1" applyProtection="1">
      <alignment horizontal="left" vertical="top" wrapText="1"/>
      <protection locked="0"/>
    </xf>
    <xf numFmtId="0" fontId="3" fillId="0" borderId="32" xfId="0" applyFont="1" applyBorder="1" applyAlignment="1" applyProtection="1">
      <alignment horizontal="center" wrapText="1"/>
    </xf>
    <xf numFmtId="0" fontId="3" fillId="0" borderId="13" xfId="0" applyFont="1" applyBorder="1" applyAlignment="1" applyProtection="1">
      <alignment horizontal="center" wrapText="1"/>
    </xf>
    <xf numFmtId="0" fontId="3" fillId="0" borderId="31" xfId="0" applyFont="1" applyBorder="1" applyAlignment="1" applyProtection="1">
      <alignment horizontal="center" wrapText="1"/>
    </xf>
    <xf numFmtId="0" fontId="23" fillId="0" borderId="2"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left" vertical="center" wrapText="1"/>
      <protection locked="0"/>
    </xf>
    <xf numFmtId="0" fontId="16" fillId="9" borderId="8" xfId="0" applyFont="1" applyFill="1" applyBorder="1" applyAlignment="1" applyProtection="1">
      <alignment horizontal="left" vertical="top" wrapText="1"/>
      <protection locked="0"/>
    </xf>
    <xf numFmtId="0" fontId="25" fillId="9" borderId="0" xfId="0" applyFont="1" applyFill="1" applyBorder="1" applyAlignment="1" applyProtection="1">
      <alignment horizontal="left" vertical="top" wrapText="1"/>
      <protection locked="0"/>
    </xf>
    <xf numFmtId="0" fontId="25" fillId="9" borderId="9" xfId="0" applyFont="1" applyFill="1" applyBorder="1" applyAlignment="1" applyProtection="1">
      <alignment horizontal="left" vertical="top" wrapText="1"/>
      <protection locked="0"/>
    </xf>
    <xf numFmtId="0" fontId="25" fillId="9" borderId="8" xfId="0" applyFont="1" applyFill="1" applyBorder="1" applyAlignment="1" applyProtection="1">
      <alignment horizontal="left" vertical="top" wrapText="1"/>
      <protection locked="0"/>
    </xf>
    <xf numFmtId="0" fontId="25" fillId="9" borderId="14" xfId="0" applyFont="1" applyFill="1" applyBorder="1" applyAlignment="1" applyProtection="1">
      <alignment horizontal="left" vertical="top" wrapText="1"/>
      <protection locked="0"/>
    </xf>
    <xf numFmtId="0" fontId="25" fillId="9" borderId="13" xfId="0" applyFont="1" applyFill="1" applyBorder="1" applyAlignment="1" applyProtection="1">
      <alignment horizontal="left" vertical="top" wrapText="1"/>
      <protection locked="0"/>
    </xf>
    <xf numFmtId="0" fontId="25" fillId="9" borderId="12" xfId="0" applyFont="1" applyFill="1" applyBorder="1" applyAlignment="1" applyProtection="1">
      <alignment horizontal="left" vertical="top" wrapText="1"/>
      <protection locked="0"/>
    </xf>
    <xf numFmtId="0" fontId="3" fillId="0" borderId="25" xfId="0" applyFont="1" applyBorder="1" applyAlignment="1" applyProtection="1">
      <alignment horizontal="center" wrapText="1"/>
    </xf>
    <xf numFmtId="0" fontId="3" fillId="0" borderId="0" xfId="0" applyFont="1" applyBorder="1" applyAlignment="1" applyProtection="1">
      <alignment horizontal="center" wrapText="1"/>
    </xf>
    <xf numFmtId="0" fontId="15" fillId="9" borderId="2" xfId="0" applyFont="1" applyFill="1" applyBorder="1" applyAlignment="1" applyProtection="1">
      <alignment vertical="top" wrapText="1"/>
      <protection locked="0"/>
    </xf>
    <xf numFmtId="0" fontId="15" fillId="9" borderId="10" xfId="0" applyFont="1" applyFill="1" applyBorder="1" applyAlignment="1" applyProtection="1">
      <alignment vertical="top" wrapText="1"/>
      <protection locked="0"/>
    </xf>
    <xf numFmtId="0" fontId="15" fillId="9" borderId="3" xfId="0" applyFont="1" applyFill="1" applyBorder="1" applyAlignment="1" applyProtection="1">
      <alignment vertical="top" wrapText="1"/>
      <protection locked="0"/>
    </xf>
    <xf numFmtId="0" fontId="15" fillId="9" borderId="8" xfId="0" applyFont="1" applyFill="1" applyBorder="1" applyAlignment="1" applyProtection="1">
      <alignment vertical="top" wrapText="1"/>
      <protection locked="0"/>
    </xf>
    <xf numFmtId="0" fontId="15" fillId="9" borderId="0" xfId="0" applyFont="1" applyFill="1" applyBorder="1" applyAlignment="1" applyProtection="1">
      <alignment vertical="top" wrapText="1"/>
      <protection locked="0"/>
    </xf>
    <xf numFmtId="0" fontId="15" fillId="9" borderId="9" xfId="0" applyFont="1" applyFill="1" applyBorder="1" applyAlignment="1" applyProtection="1">
      <alignment vertical="top" wrapText="1"/>
      <protection locked="0"/>
    </xf>
    <xf numFmtId="0" fontId="15" fillId="9" borderId="14" xfId="0" applyFont="1" applyFill="1" applyBorder="1" applyAlignment="1" applyProtection="1">
      <alignment vertical="top" wrapText="1"/>
      <protection locked="0"/>
    </xf>
    <xf numFmtId="0" fontId="15" fillId="9" borderId="13" xfId="0" applyFont="1" applyFill="1" applyBorder="1" applyAlignment="1" applyProtection="1">
      <alignment vertical="top" wrapText="1"/>
      <protection locked="0"/>
    </xf>
    <xf numFmtId="0" fontId="15" fillId="9" borderId="12" xfId="0" applyFont="1" applyFill="1" applyBorder="1" applyAlignment="1" applyProtection="1">
      <alignment vertical="top" wrapText="1"/>
      <protection locked="0"/>
    </xf>
    <xf numFmtId="0" fontId="3" fillId="0" borderId="8"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9" xfId="0" applyFont="1" applyFill="1" applyBorder="1" applyAlignment="1" applyProtection="1">
      <alignment horizontal="center" vertical="top"/>
      <protection locked="0"/>
    </xf>
    <xf numFmtId="1" fontId="3" fillId="15" borderId="38" xfId="0" applyNumberFormat="1" applyFont="1" applyFill="1" applyBorder="1" applyAlignment="1" applyProtection="1">
      <alignment horizontal="center"/>
      <protection locked="0"/>
    </xf>
    <xf numFmtId="0" fontId="9" fillId="7" borderId="0" xfId="1" applyFont="1" applyFill="1" applyBorder="1" applyAlignment="1" applyProtection="1">
      <alignment horizontal="left"/>
    </xf>
    <xf numFmtId="0" fontId="3" fillId="0" borderId="30" xfId="0" applyFont="1" applyBorder="1" applyAlignment="1" applyProtection="1">
      <alignment horizontal="center" wrapText="1"/>
    </xf>
    <xf numFmtId="0" fontId="7" fillId="0" borderId="25"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18" fillId="3" borderId="17" xfId="0" applyFont="1" applyFill="1" applyBorder="1" applyAlignment="1" applyProtection="1">
      <alignment horizontal="left" vertical="center" wrapText="1"/>
    </xf>
    <xf numFmtId="0" fontId="18" fillId="3" borderId="15" xfId="0" applyFont="1" applyFill="1" applyBorder="1" applyAlignment="1" applyProtection="1">
      <alignment horizontal="left" vertical="center" wrapText="1"/>
    </xf>
    <xf numFmtId="2" fontId="7" fillId="12" borderId="14" xfId="0" applyNumberFormat="1" applyFont="1" applyFill="1" applyBorder="1" applyAlignment="1" applyProtection="1">
      <alignment horizontal="right" shrinkToFit="1"/>
    </xf>
    <xf numFmtId="2" fontId="7" fillId="12" borderId="13" xfId="0" applyNumberFormat="1" applyFont="1" applyFill="1" applyBorder="1" applyAlignment="1" applyProtection="1">
      <alignment horizontal="right" shrinkToFit="1"/>
    </xf>
    <xf numFmtId="0" fontId="4" fillId="14" borderId="24" xfId="0" applyFont="1" applyFill="1" applyBorder="1" applyAlignment="1" applyProtection="1">
      <alignment vertical="top" wrapText="1"/>
      <protection locked="0"/>
    </xf>
    <xf numFmtId="0" fontId="20" fillId="14" borderId="7" xfId="0" applyFont="1" applyFill="1" applyBorder="1" applyAlignment="1" applyProtection="1">
      <alignment vertical="top" wrapText="1"/>
      <protection locked="0"/>
    </xf>
    <xf numFmtId="0" fontId="20" fillId="14" borderId="23" xfId="0" applyFont="1" applyFill="1" applyBorder="1" applyAlignment="1" applyProtection="1">
      <alignment vertical="top" wrapText="1"/>
      <protection locked="0"/>
    </xf>
    <xf numFmtId="0" fontId="20" fillId="14" borderId="22" xfId="0" applyFont="1" applyFill="1" applyBorder="1" applyAlignment="1" applyProtection="1">
      <alignment vertical="top" wrapText="1"/>
      <protection locked="0"/>
    </xf>
    <xf numFmtId="0" fontId="20" fillId="14" borderId="21" xfId="0" applyFont="1" applyFill="1" applyBorder="1" applyAlignment="1" applyProtection="1">
      <alignment vertical="top" wrapText="1"/>
      <protection locked="0"/>
    </xf>
    <xf numFmtId="0" fontId="20" fillId="14" borderId="20" xfId="0" applyFont="1" applyFill="1" applyBorder="1" applyAlignment="1" applyProtection="1">
      <alignment vertical="top" wrapText="1"/>
      <protection locked="0"/>
    </xf>
    <xf numFmtId="0" fontId="3" fillId="0" borderId="0" xfId="0" applyFont="1" applyBorder="1" applyAlignment="1" applyProtection="1">
      <alignment horizontal="right"/>
    </xf>
    <xf numFmtId="0" fontId="26" fillId="6" borderId="2" xfId="0" applyFont="1" applyFill="1" applyBorder="1" applyAlignment="1" applyProtection="1">
      <alignment horizontal="center" vertical="center" textRotation="180"/>
    </xf>
    <xf numFmtId="0" fontId="26" fillId="6" borderId="8" xfId="0" applyFont="1" applyFill="1" applyBorder="1" applyAlignment="1" applyProtection="1">
      <alignment horizontal="center" vertical="center" textRotation="180"/>
    </xf>
    <xf numFmtId="0" fontId="26" fillId="6" borderId="28" xfId="0" applyFont="1" applyFill="1" applyBorder="1" applyAlignment="1" applyProtection="1">
      <alignment horizontal="center" vertical="center" textRotation="180"/>
    </xf>
    <xf numFmtId="0" fontId="26" fillId="6" borderId="39" xfId="0" applyFont="1" applyFill="1" applyBorder="1" applyAlignment="1" applyProtection="1">
      <alignment horizontal="center" vertical="center" textRotation="180"/>
    </xf>
    <xf numFmtId="0" fontId="3" fillId="0" borderId="0" xfId="0" applyFont="1" applyBorder="1" applyAlignment="1" applyProtection="1">
      <alignment horizontal="center"/>
    </xf>
    <xf numFmtId="0" fontId="3" fillId="0" borderId="9" xfId="0" applyFont="1" applyBorder="1" applyAlignment="1" applyProtection="1">
      <alignment horizontal="center"/>
    </xf>
    <xf numFmtId="0" fontId="6" fillId="0" borderId="2"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6" fillId="0" borderId="12" xfId="0" applyFont="1" applyBorder="1" applyAlignment="1" applyProtection="1">
      <alignment horizontal="left" vertical="top" wrapText="1"/>
    </xf>
    <xf numFmtId="0" fontId="23" fillId="0" borderId="0" xfId="0" applyFont="1" applyBorder="1" applyAlignment="1" applyProtection="1">
      <alignment horizontal="right"/>
    </xf>
    <xf numFmtId="0" fontId="23" fillId="0" borderId="26" xfId="0" applyFont="1" applyBorder="1" applyAlignment="1" applyProtection="1">
      <alignment horizontal="right"/>
    </xf>
    <xf numFmtId="0" fontId="23" fillId="0" borderId="2" xfId="0" applyFont="1" applyFill="1" applyBorder="1" applyAlignment="1" applyProtection="1">
      <alignment horizontal="left" vertical="center" wrapText="1"/>
    </xf>
    <xf numFmtId="0" fontId="23" fillId="0" borderId="10"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9"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xf numFmtId="0" fontId="4" fillId="0" borderId="0" xfId="0" applyFont="1" applyBorder="1" applyAlignment="1" applyProtection="1">
      <alignment horizontal="center"/>
    </xf>
    <xf numFmtId="0" fontId="23" fillId="0" borderId="25" xfId="0" applyFont="1" applyBorder="1" applyAlignment="1" applyProtection="1">
      <alignment horizontal="left"/>
    </xf>
    <xf numFmtId="0" fontId="23" fillId="0" borderId="9" xfId="0" applyFont="1" applyBorder="1" applyAlignment="1" applyProtection="1">
      <alignment horizontal="left"/>
    </xf>
    <xf numFmtId="0" fontId="23" fillId="0" borderId="29" xfId="0" applyFont="1" applyBorder="1" applyAlignment="1" applyProtection="1">
      <alignment horizontal="center"/>
    </xf>
    <xf numFmtId="0" fontId="23" fillId="0" borderId="25" xfId="0" applyFont="1" applyBorder="1" applyAlignment="1" applyProtection="1">
      <alignment horizontal="center"/>
    </xf>
    <xf numFmtId="0" fontId="23" fillId="0" borderId="46" xfId="0" applyFont="1" applyBorder="1" applyAlignment="1" applyProtection="1">
      <alignment horizontal="center"/>
    </xf>
    <xf numFmtId="0" fontId="23" fillId="0" borderId="26" xfId="0" applyFont="1" applyBorder="1" applyAlignment="1" applyProtection="1">
      <alignment horizontal="center"/>
    </xf>
    <xf numFmtId="0" fontId="14" fillId="0" borderId="0" xfId="0" applyFont="1" applyFill="1" applyAlignment="1" applyProtection="1">
      <alignment wrapText="1"/>
    </xf>
    <xf numFmtId="0" fontId="4" fillId="0" borderId="24" xfId="0" applyFont="1" applyBorder="1" applyAlignment="1" applyProtection="1">
      <alignment horizontal="center" wrapText="1"/>
    </xf>
    <xf numFmtId="0" fontId="4" fillId="0" borderId="7" xfId="0" applyFont="1" applyBorder="1" applyAlignment="1" applyProtection="1">
      <alignment horizontal="center" wrapText="1"/>
    </xf>
    <xf numFmtId="0" fontId="4" fillId="0" borderId="33" xfId="0" applyFont="1" applyBorder="1" applyAlignment="1" applyProtection="1">
      <alignment horizontal="center" wrapText="1"/>
    </xf>
    <xf numFmtId="0" fontId="4" fillId="0" borderId="25"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9" xfId="0" applyFont="1" applyBorder="1" applyAlignment="1" applyProtection="1">
      <alignment horizontal="center" wrapText="1"/>
    </xf>
    <xf numFmtId="0" fontId="4" fillId="0" borderId="30" xfId="0" applyFont="1" applyBorder="1" applyAlignment="1" applyProtection="1">
      <alignment horizontal="center" wrapText="1"/>
    </xf>
    <xf numFmtId="0" fontId="4" fillId="0" borderId="13" xfId="0" applyFont="1" applyBorder="1" applyAlignment="1" applyProtection="1">
      <alignment horizontal="center" wrapText="1"/>
    </xf>
    <xf numFmtId="0" fontId="4" fillId="0" borderId="12" xfId="0" applyFont="1" applyBorder="1" applyAlignment="1" applyProtection="1">
      <alignment horizontal="center" wrapText="1"/>
    </xf>
    <xf numFmtId="1" fontId="7" fillId="0" borderId="0" xfId="0" applyNumberFormat="1" applyFont="1" applyFill="1" applyBorder="1" applyAlignment="1" applyProtection="1">
      <alignment horizontal="left" shrinkToFit="1"/>
    </xf>
    <xf numFmtId="1" fontId="7" fillId="0" borderId="9" xfId="0" applyNumberFormat="1" applyFont="1" applyFill="1" applyBorder="1" applyAlignment="1" applyProtection="1">
      <alignment horizontal="left" shrinkToFit="1"/>
    </xf>
    <xf numFmtId="0" fontId="3" fillId="0" borderId="35" xfId="0" applyFont="1" applyBorder="1" applyAlignment="1" applyProtection="1">
      <alignment horizontal="center"/>
    </xf>
    <xf numFmtId="0" fontId="3" fillId="0" borderId="34" xfId="0" applyFont="1" applyBorder="1" applyAlignment="1" applyProtection="1">
      <alignment horizontal="center"/>
    </xf>
    <xf numFmtId="0" fontId="4" fillId="0" borderId="36" xfId="0" applyFont="1" applyBorder="1" applyAlignment="1" applyProtection="1">
      <alignment horizontal="center"/>
    </xf>
    <xf numFmtId="0" fontId="4" fillId="0" borderId="35" xfId="0" applyFont="1" applyBorder="1" applyAlignment="1" applyProtection="1">
      <alignment horizontal="center"/>
    </xf>
    <xf numFmtId="0" fontId="4" fillId="0" borderId="34" xfId="0" applyFont="1" applyBorder="1" applyAlignment="1" applyProtection="1">
      <alignment horizontal="center"/>
    </xf>
    <xf numFmtId="0" fontId="3" fillId="0" borderId="27" xfId="0" applyFont="1" applyBorder="1" applyAlignment="1" applyProtection="1">
      <alignment horizontal="center"/>
    </xf>
    <xf numFmtId="0" fontId="3" fillId="0" borderId="26" xfId="0" applyFont="1" applyBorder="1" applyAlignment="1" applyProtection="1">
      <alignment horizontal="center"/>
    </xf>
    <xf numFmtId="0" fontId="3" fillId="0" borderId="27" xfId="0" applyFont="1" applyBorder="1" applyAlignment="1" applyProtection="1">
      <alignment horizontal="center" wrapText="1"/>
    </xf>
    <xf numFmtId="0" fontId="3" fillId="0" borderId="26" xfId="0" applyFont="1" applyBorder="1" applyAlignment="1" applyProtection="1">
      <alignment horizontal="center" wrapText="1"/>
    </xf>
    <xf numFmtId="0" fontId="30" fillId="0" borderId="0" xfId="0" applyFont="1" applyBorder="1" applyAlignment="1" applyProtection="1">
      <alignment horizontal="center"/>
    </xf>
    <xf numFmtId="0" fontId="23" fillId="0" borderId="10" xfId="0" applyFont="1" applyBorder="1" applyAlignment="1" applyProtection="1">
      <alignment horizontal="center"/>
    </xf>
    <xf numFmtId="0" fontId="29" fillId="0" borderId="2" xfId="0" applyFont="1" applyBorder="1" applyAlignment="1" applyProtection="1">
      <alignment vertical="top" wrapText="1"/>
    </xf>
    <xf numFmtId="0" fontId="29" fillId="0" borderId="10" xfId="0" applyFont="1" applyBorder="1" applyAlignment="1" applyProtection="1">
      <alignment vertical="top" wrapText="1"/>
    </xf>
    <xf numFmtId="0" fontId="29" fillId="0" borderId="3" xfId="0" applyFont="1" applyBorder="1" applyAlignment="1" applyProtection="1">
      <alignment vertical="top" wrapText="1"/>
    </xf>
    <xf numFmtId="0" fontId="29" fillId="0" borderId="8" xfId="0" applyFont="1" applyBorder="1" applyAlignment="1" applyProtection="1">
      <alignment vertical="top" wrapText="1"/>
    </xf>
    <xf numFmtId="0" fontId="29" fillId="0" borderId="0" xfId="0" applyFont="1" applyBorder="1" applyAlignment="1" applyProtection="1">
      <alignment vertical="top" wrapText="1"/>
    </xf>
    <xf numFmtId="0" fontId="29" fillId="0" borderId="9" xfId="0" applyFont="1" applyBorder="1" applyAlignment="1" applyProtection="1">
      <alignment vertical="top" wrapText="1"/>
    </xf>
    <xf numFmtId="0" fontId="30" fillId="14" borderId="2" xfId="0" applyFont="1" applyFill="1" applyBorder="1" applyAlignment="1" applyProtection="1">
      <alignment vertical="top" wrapText="1"/>
      <protection locked="0"/>
    </xf>
    <xf numFmtId="0" fontId="30" fillId="14" borderId="10" xfId="0" applyFont="1" applyFill="1" applyBorder="1" applyAlignment="1" applyProtection="1">
      <alignment vertical="top" wrapText="1"/>
      <protection locked="0"/>
    </xf>
    <xf numFmtId="0" fontId="30" fillId="14" borderId="3" xfId="0" applyFont="1" applyFill="1" applyBorder="1" applyAlignment="1" applyProtection="1">
      <alignment vertical="top" wrapText="1"/>
      <protection locked="0"/>
    </xf>
    <xf numFmtId="0" fontId="30" fillId="14" borderId="8" xfId="0" applyFont="1" applyFill="1" applyBorder="1" applyAlignment="1" applyProtection="1">
      <alignment vertical="top" wrapText="1"/>
      <protection locked="0"/>
    </xf>
    <xf numFmtId="0" fontId="30" fillId="14" borderId="0" xfId="0" applyFont="1" applyFill="1" applyBorder="1" applyAlignment="1" applyProtection="1">
      <alignment vertical="top" wrapText="1"/>
      <protection locked="0"/>
    </xf>
    <xf numFmtId="0" fontId="30" fillId="14" borderId="9" xfId="0" applyFont="1" applyFill="1" applyBorder="1" applyAlignment="1" applyProtection="1">
      <alignment vertical="top" wrapText="1"/>
      <protection locked="0"/>
    </xf>
    <xf numFmtId="0" fontId="30" fillId="14" borderId="14" xfId="0" applyFont="1" applyFill="1" applyBorder="1" applyAlignment="1" applyProtection="1">
      <alignment vertical="top" wrapText="1"/>
      <protection locked="0"/>
    </xf>
    <xf numFmtId="0" fontId="30" fillId="14" borderId="13" xfId="0" applyFont="1" applyFill="1" applyBorder="1" applyAlignment="1" applyProtection="1">
      <alignment vertical="top" wrapText="1"/>
      <protection locked="0"/>
    </xf>
    <xf numFmtId="0" fontId="30" fillId="14" borderId="12" xfId="0" applyFont="1" applyFill="1" applyBorder="1" applyAlignment="1" applyProtection="1">
      <alignment vertical="top" wrapText="1"/>
      <protection locked="0"/>
    </xf>
    <xf numFmtId="0" fontId="3" fillId="0" borderId="0" xfId="0" applyFont="1" applyBorder="1" applyAlignment="1" applyProtection="1">
      <alignment horizontal="center" vertical="top"/>
    </xf>
    <xf numFmtId="0" fontId="23" fillId="5" borderId="50" xfId="0" applyFont="1" applyFill="1" applyBorder="1" applyAlignment="1" applyProtection="1">
      <alignment vertical="center" wrapText="1"/>
      <protection locked="0"/>
    </xf>
    <xf numFmtId="0" fontId="23" fillId="5" borderId="49" xfId="0" applyFont="1" applyFill="1" applyBorder="1" applyAlignment="1" applyProtection="1">
      <alignment vertical="center" wrapText="1"/>
      <protection locked="0"/>
    </xf>
    <xf numFmtId="0" fontId="23" fillId="5" borderId="48" xfId="0" applyFont="1" applyFill="1" applyBorder="1" applyAlignment="1" applyProtection="1">
      <alignment vertical="center" wrapText="1"/>
      <protection locked="0"/>
    </xf>
    <xf numFmtId="0" fontId="5" fillId="3" borderId="19"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4" fillId="6" borderId="10"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5" borderId="3"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center" vertical="center" wrapText="1"/>
    </xf>
    <xf numFmtId="15" fontId="3" fillId="5" borderId="2" xfId="0" applyNumberFormat="1" applyFont="1" applyFill="1" applyBorder="1" applyAlignment="1" applyProtection="1">
      <alignment horizontal="center" vertical="center" wrapText="1"/>
      <protection locked="0"/>
    </xf>
    <xf numFmtId="15" fontId="4" fillId="5" borderId="3" xfId="0" applyNumberFormat="1" applyFont="1" applyFill="1" applyBorder="1" applyAlignment="1" applyProtection="1">
      <alignment horizontal="center" vertical="center" wrapText="1"/>
      <protection locked="0"/>
    </xf>
    <xf numFmtId="0" fontId="4" fillId="16" borderId="2" xfId="0" applyFont="1" applyFill="1" applyBorder="1" applyAlignment="1" applyProtection="1">
      <alignment horizontal="center" vertical="center" wrapText="1"/>
    </xf>
    <xf numFmtId="0" fontId="4" fillId="16" borderId="3" xfId="0" applyFont="1" applyFill="1" applyBorder="1" applyAlignment="1" applyProtection="1">
      <alignment horizontal="center" vertical="center" wrapText="1"/>
    </xf>
    <xf numFmtId="0" fontId="4" fillId="0" borderId="47"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4" fillId="0" borderId="33" xfId="0" applyFont="1" applyFill="1" applyBorder="1" applyAlignment="1" applyProtection="1">
      <alignment horizontal="left" vertical="top" wrapText="1"/>
    </xf>
    <xf numFmtId="0" fontId="34" fillId="2" borderId="0" xfId="0" applyFont="1" applyFill="1" applyBorder="1" applyAlignment="1" applyProtection="1">
      <alignment horizontal="left" vertical="top" wrapText="1"/>
    </xf>
    <xf numFmtId="0" fontId="14" fillId="6" borderId="11" xfId="0" applyFont="1" applyFill="1" applyBorder="1" applyAlignment="1" applyProtection="1">
      <alignment horizontal="left" vertical="center"/>
    </xf>
    <xf numFmtId="0" fontId="14" fillId="6" borderId="14" xfId="0" applyFont="1" applyFill="1" applyBorder="1" applyAlignment="1" applyProtection="1">
      <alignment horizontal="left" vertical="center"/>
    </xf>
    <xf numFmtId="0" fontId="26" fillId="6" borderId="11" xfId="0" applyFont="1" applyFill="1" applyBorder="1" applyAlignment="1" applyProtection="1">
      <alignment horizontal="center" vertical="center" textRotation="180"/>
    </xf>
    <xf numFmtId="0" fontId="26" fillId="6" borderId="37" xfId="0" applyFont="1" applyFill="1" applyBorder="1" applyAlignment="1" applyProtection="1">
      <alignment horizontal="center" vertical="center" textRotation="180"/>
    </xf>
    <xf numFmtId="2" fontId="7" fillId="12" borderId="8" xfId="0" applyNumberFormat="1" applyFont="1" applyFill="1" applyBorder="1" applyAlignment="1" applyProtection="1">
      <alignment horizontal="right" shrinkToFit="1"/>
    </xf>
    <xf numFmtId="2" fontId="7" fillId="12" borderId="0" xfId="0" applyNumberFormat="1" applyFont="1" applyFill="1" applyBorder="1" applyAlignment="1" applyProtection="1">
      <alignment horizontal="right" shrinkToFit="1"/>
    </xf>
    <xf numFmtId="1" fontId="7" fillId="0" borderId="29" xfId="0" applyNumberFormat="1" applyFont="1" applyFill="1" applyBorder="1" applyAlignment="1" applyProtection="1">
      <alignment horizontal="center" vertical="center" wrapText="1"/>
    </xf>
    <xf numFmtId="1" fontId="7" fillId="0" borderId="10" xfId="0" applyNumberFormat="1" applyFont="1" applyFill="1" applyBorder="1" applyAlignment="1" applyProtection="1">
      <alignment horizontal="center" vertical="center" wrapText="1"/>
    </xf>
    <xf numFmtId="1" fontId="7" fillId="0" borderId="25" xfId="0" applyNumberFormat="1" applyFont="1" applyFill="1" applyBorder="1" applyAlignment="1" applyProtection="1">
      <alignment horizontal="center" vertical="center" wrapText="1"/>
    </xf>
    <xf numFmtId="1" fontId="7" fillId="0" borderId="0" xfId="0" applyNumberFormat="1"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14" borderId="22" xfId="0" applyFont="1" applyFill="1" applyBorder="1" applyAlignment="1" applyProtection="1">
      <alignment horizontal="left" vertical="center"/>
      <protection locked="0"/>
    </xf>
    <xf numFmtId="0" fontId="23" fillId="14" borderId="21" xfId="0" applyFont="1" applyFill="1" applyBorder="1" applyAlignment="1" applyProtection="1">
      <alignment horizontal="left" vertical="center"/>
      <protection locked="0"/>
    </xf>
    <xf numFmtId="0" fontId="23" fillId="14" borderId="20" xfId="0" applyFont="1" applyFill="1" applyBorder="1" applyAlignment="1" applyProtection="1">
      <alignment horizontal="left" vertical="center"/>
      <protection locked="0"/>
    </xf>
    <xf numFmtId="0" fontId="3" fillId="0" borderId="0" xfId="0" applyFont="1" applyBorder="1" applyAlignment="1" applyProtection="1">
      <alignment horizontal="center" vertical="center"/>
    </xf>
    <xf numFmtId="0" fontId="4" fillId="0" borderId="2"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15" fillId="9" borderId="2" xfId="0" applyFont="1" applyFill="1" applyBorder="1" applyAlignment="1" applyProtection="1">
      <alignment vertical="top" wrapText="1" shrinkToFit="1"/>
      <protection locked="0"/>
    </xf>
    <xf numFmtId="0" fontId="16" fillId="9" borderId="10" xfId="0" applyFont="1" applyFill="1" applyBorder="1" applyAlignment="1" applyProtection="1">
      <alignment vertical="top" wrapText="1" shrinkToFit="1"/>
      <protection locked="0"/>
    </xf>
    <xf numFmtId="0" fontId="16" fillId="9" borderId="3" xfId="0" applyFont="1" applyFill="1" applyBorder="1" applyAlignment="1" applyProtection="1">
      <alignment vertical="top" wrapText="1" shrinkToFit="1"/>
      <protection locked="0"/>
    </xf>
    <xf numFmtId="0" fontId="16" fillId="9" borderId="8" xfId="0" applyFont="1" applyFill="1" applyBorder="1" applyAlignment="1" applyProtection="1">
      <alignment vertical="top" wrapText="1" shrinkToFit="1"/>
      <protection locked="0"/>
    </xf>
    <xf numFmtId="0" fontId="16" fillId="9" borderId="0" xfId="0" applyFont="1" applyFill="1" applyBorder="1" applyAlignment="1" applyProtection="1">
      <alignment vertical="top" wrapText="1" shrinkToFit="1"/>
      <protection locked="0"/>
    </xf>
    <xf numFmtId="0" fontId="16" fillId="9" borderId="9" xfId="0" applyFont="1" applyFill="1" applyBorder="1" applyAlignment="1" applyProtection="1">
      <alignment vertical="top" wrapText="1" shrinkToFit="1"/>
      <protection locked="0"/>
    </xf>
    <xf numFmtId="0" fontId="16" fillId="9" borderId="14" xfId="0" applyFont="1" applyFill="1" applyBorder="1" applyAlignment="1" applyProtection="1">
      <alignment vertical="top" wrapText="1" shrinkToFit="1"/>
      <protection locked="0"/>
    </xf>
    <xf numFmtId="0" fontId="16" fillId="9" borderId="13" xfId="0" applyFont="1" applyFill="1" applyBorder="1" applyAlignment="1" applyProtection="1">
      <alignment vertical="top" wrapText="1" shrinkToFit="1"/>
      <protection locked="0"/>
    </xf>
    <xf numFmtId="0" fontId="16" fillId="9" borderId="12" xfId="0" applyFont="1" applyFill="1" applyBorder="1" applyAlignment="1" applyProtection="1">
      <alignment vertical="top" wrapText="1" shrinkToFit="1"/>
      <protection locked="0"/>
    </xf>
    <xf numFmtId="0" fontId="45" fillId="2" borderId="21" xfId="0" applyFont="1" applyFill="1" applyBorder="1" applyAlignment="1" applyProtection="1">
      <alignment horizontal="center" vertical="center" wrapText="1"/>
    </xf>
    <xf numFmtId="0" fontId="3" fillId="15" borderId="4" xfId="0" applyFont="1" applyFill="1" applyBorder="1" applyAlignment="1" applyProtection="1">
      <alignment horizontal="left" vertical="top" wrapText="1"/>
      <protection locked="0"/>
    </xf>
    <xf numFmtId="0" fontId="3" fillId="15" borderId="5" xfId="0" applyFont="1" applyFill="1" applyBorder="1" applyAlignment="1" applyProtection="1">
      <alignment horizontal="left" vertical="top" wrapText="1"/>
      <protection locked="0"/>
    </xf>
    <xf numFmtId="0" fontId="6" fillId="10" borderId="1" xfId="0" applyFont="1" applyFill="1" applyBorder="1" applyAlignment="1" applyProtection="1">
      <alignment horizontal="left" vertical="top" wrapText="1"/>
    </xf>
    <xf numFmtId="0" fontId="6" fillId="8" borderId="4" xfId="0" applyFont="1" applyFill="1" applyBorder="1" applyAlignment="1" applyProtection="1">
      <alignment horizontal="left" vertical="top" wrapText="1"/>
    </xf>
    <xf numFmtId="0" fontId="6" fillId="8" borderId="6" xfId="0" applyFont="1" applyFill="1" applyBorder="1" applyAlignment="1" applyProtection="1">
      <alignment horizontal="left" vertical="top" wrapText="1"/>
    </xf>
    <xf numFmtId="0" fontId="6" fillId="8" borderId="5" xfId="0" applyFont="1" applyFill="1" applyBorder="1" applyAlignment="1" applyProtection="1">
      <alignment horizontal="left" vertical="top" wrapText="1"/>
    </xf>
    <xf numFmtId="0" fontId="3" fillId="10" borderId="1" xfId="0" applyFont="1" applyFill="1" applyBorder="1" applyAlignment="1" applyProtection="1">
      <alignment horizontal="left" vertical="top" wrapText="1"/>
    </xf>
    <xf numFmtId="0" fontId="3" fillId="10" borderId="4" xfId="0" applyFont="1" applyFill="1" applyBorder="1" applyAlignment="1" applyProtection="1">
      <alignment horizontal="left" vertical="top" wrapText="1"/>
    </xf>
    <xf numFmtId="0" fontId="3" fillId="10" borderId="5" xfId="0" applyFont="1" applyFill="1" applyBorder="1" applyAlignment="1" applyProtection="1">
      <alignment horizontal="left" vertical="top" wrapText="1"/>
    </xf>
    <xf numFmtId="0" fontId="31" fillId="2" borderId="8"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9" xfId="0" applyFont="1" applyFill="1" applyBorder="1" applyAlignment="1" applyProtection="1">
      <alignment horizontal="center" vertical="center"/>
    </xf>
    <xf numFmtId="0" fontId="6" fillId="8" borderId="4" xfId="0" applyFont="1" applyFill="1" applyBorder="1" applyAlignment="1" applyProtection="1">
      <alignment horizontal="left" vertical="center" wrapText="1"/>
    </xf>
    <xf numFmtId="0" fontId="6" fillId="8" borderId="6" xfId="0" applyFont="1" applyFill="1" applyBorder="1" applyAlignment="1" applyProtection="1">
      <alignment horizontal="left" vertical="center" wrapText="1"/>
    </xf>
    <xf numFmtId="0" fontId="6" fillId="8" borderId="5" xfId="0" applyFont="1" applyFill="1" applyBorder="1" applyAlignment="1" applyProtection="1">
      <alignment horizontal="left" vertical="center" wrapText="1"/>
    </xf>
    <xf numFmtId="0" fontId="41" fillId="13" borderId="4" xfId="0" applyFont="1" applyFill="1" applyBorder="1" applyAlignment="1" applyProtection="1">
      <alignment horizontal="center" vertical="center" wrapText="1"/>
    </xf>
    <xf numFmtId="0" fontId="41" fillId="13" borderId="6" xfId="0" applyFont="1" applyFill="1" applyBorder="1" applyAlignment="1" applyProtection="1">
      <alignment horizontal="center" vertical="center" wrapText="1"/>
    </xf>
    <xf numFmtId="0" fontId="41" fillId="13" borderId="5" xfId="0" applyFont="1" applyFill="1" applyBorder="1" applyAlignment="1" applyProtection="1">
      <alignment horizontal="center" vertical="center" wrapText="1"/>
    </xf>
    <xf numFmtId="0" fontId="3" fillId="0" borderId="6"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4" fillId="17" borderId="24" xfId="0" applyFont="1" applyFill="1" applyBorder="1" applyAlignment="1" applyProtection="1">
      <alignment horizontal="left" vertical="top" wrapText="1"/>
      <protection hidden="1"/>
    </xf>
    <xf numFmtId="0" fontId="4" fillId="17" borderId="7" xfId="0" applyFont="1" applyFill="1" applyBorder="1" applyAlignment="1" applyProtection="1">
      <alignment horizontal="left" vertical="top" wrapText="1"/>
      <protection hidden="1"/>
    </xf>
    <xf numFmtId="0" fontId="4" fillId="17" borderId="51" xfId="0" applyFont="1" applyFill="1" applyBorder="1" applyAlignment="1" applyProtection="1">
      <alignment horizontal="left" vertical="top" wrapText="1"/>
      <protection hidden="1"/>
    </xf>
    <xf numFmtId="0" fontId="4" fillId="17" borderId="25" xfId="0" applyFont="1" applyFill="1" applyBorder="1" applyAlignment="1" applyProtection="1">
      <alignment horizontal="left" vertical="top" wrapText="1"/>
      <protection hidden="1"/>
    </xf>
    <xf numFmtId="0" fontId="4" fillId="17" borderId="0" xfId="0" applyFont="1" applyFill="1" applyBorder="1" applyAlignment="1" applyProtection="1">
      <alignment horizontal="left" vertical="top" wrapText="1"/>
      <protection hidden="1"/>
    </xf>
    <xf numFmtId="0" fontId="4" fillId="17" borderId="52" xfId="0" applyFont="1" applyFill="1" applyBorder="1" applyAlignment="1" applyProtection="1">
      <alignment horizontal="left" vertical="top" wrapText="1"/>
      <protection hidden="1"/>
    </xf>
    <xf numFmtId="0" fontId="4" fillId="17" borderId="53" xfId="0" applyFont="1" applyFill="1" applyBorder="1" applyAlignment="1" applyProtection="1">
      <alignment horizontal="left" vertical="top" wrapText="1"/>
      <protection hidden="1"/>
    </xf>
    <xf numFmtId="0" fontId="4" fillId="17" borderId="54" xfId="0" applyFont="1" applyFill="1" applyBorder="1" applyAlignment="1" applyProtection="1">
      <alignment horizontal="left" vertical="top" wrapText="1"/>
      <protection hidden="1"/>
    </xf>
    <xf numFmtId="0" fontId="4" fillId="17" borderId="55" xfId="0" applyFont="1" applyFill="1" applyBorder="1" applyAlignment="1" applyProtection="1">
      <alignment horizontal="left" vertical="top" wrapText="1"/>
      <protection hidden="1"/>
    </xf>
    <xf numFmtId="0" fontId="4" fillId="18" borderId="2"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4" fillId="18" borderId="56" xfId="0" applyFont="1" applyFill="1" applyBorder="1" applyAlignment="1">
      <alignment horizontal="center" vertical="center" wrapText="1"/>
    </xf>
    <xf numFmtId="0" fontId="4" fillId="18" borderId="8"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57" xfId="0" applyFont="1" applyFill="1" applyBorder="1" applyAlignment="1">
      <alignment horizontal="center" vertical="center" wrapText="1"/>
    </xf>
    <xf numFmtId="0" fontId="4" fillId="18" borderId="58" xfId="0" applyFont="1" applyFill="1" applyBorder="1" applyAlignment="1">
      <alignment horizontal="center" vertical="center" wrapText="1"/>
    </xf>
    <xf numFmtId="0" fontId="4" fillId="18" borderId="59" xfId="0" applyFont="1" applyFill="1" applyBorder="1" applyAlignment="1">
      <alignment horizontal="center" vertical="center" wrapText="1"/>
    </xf>
    <xf numFmtId="0" fontId="4" fillId="18" borderId="60" xfId="0" applyFont="1" applyFill="1" applyBorder="1" applyAlignment="1">
      <alignment horizontal="center" vertical="center" wrapText="1"/>
    </xf>
    <xf numFmtId="0" fontId="43" fillId="17" borderId="24" xfId="0" applyFont="1" applyFill="1" applyBorder="1" applyAlignment="1" applyProtection="1">
      <alignment horizontal="left" vertical="top" wrapText="1"/>
      <protection hidden="1"/>
    </xf>
    <xf numFmtId="0" fontId="43" fillId="17" borderId="7" xfId="0" applyFont="1" applyFill="1" applyBorder="1" applyAlignment="1" applyProtection="1">
      <alignment horizontal="left" vertical="top" wrapText="1"/>
      <protection hidden="1"/>
    </xf>
    <xf numFmtId="0" fontId="43" fillId="17" borderId="51" xfId="0" applyFont="1" applyFill="1" applyBorder="1" applyAlignment="1" applyProtection="1">
      <alignment horizontal="left" vertical="top" wrapText="1"/>
      <protection hidden="1"/>
    </xf>
    <xf numFmtId="0" fontId="43" fillId="17" borderId="25" xfId="0" applyFont="1" applyFill="1" applyBorder="1" applyAlignment="1" applyProtection="1">
      <alignment horizontal="left" vertical="top" wrapText="1"/>
      <protection hidden="1"/>
    </xf>
    <xf numFmtId="0" fontId="43" fillId="17" borderId="0" xfId="0" applyFont="1" applyFill="1" applyBorder="1" applyAlignment="1" applyProtection="1">
      <alignment horizontal="left" vertical="top" wrapText="1"/>
      <protection hidden="1"/>
    </xf>
    <xf numFmtId="0" fontId="43" fillId="17" borderId="52" xfId="0" applyFont="1" applyFill="1" applyBorder="1" applyAlignment="1" applyProtection="1">
      <alignment horizontal="left" vertical="top" wrapText="1"/>
      <protection hidden="1"/>
    </xf>
  </cellXfs>
  <cellStyles count="2">
    <cellStyle name="Hyperlink" xfId="1" builtinId="8"/>
    <cellStyle name="Normal" xfId="0" builtinId="0"/>
  </cellStyles>
  <dxfs count="0"/>
  <tableStyles count="0" defaultTableStyle="TableStyleMedium2" defaultPivotStyle="PivotStyleMedium9"/>
  <colors>
    <mruColors>
      <color rgb="FFCCCC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7</xdr:row>
      <xdr:rowOff>161925</xdr:rowOff>
    </xdr:from>
    <xdr:to>
      <xdr:col>10</xdr:col>
      <xdr:colOff>504825</xdr:colOff>
      <xdr:row>18</xdr:row>
      <xdr:rowOff>0</xdr:rowOff>
    </xdr:to>
    <xdr:grpSp>
      <xdr:nvGrpSpPr>
        <xdr:cNvPr id="2" name="Group 151"/>
        <xdr:cNvGrpSpPr>
          <a:grpSpLocks/>
        </xdr:cNvGrpSpPr>
      </xdr:nvGrpSpPr>
      <xdr:grpSpPr bwMode="auto">
        <a:xfrm>
          <a:off x="2971800" y="1889125"/>
          <a:ext cx="2257425" cy="1933575"/>
          <a:chOff x="178" y="88"/>
          <a:chExt cx="220" cy="151"/>
        </a:xfrm>
      </xdr:grpSpPr>
      <xdr:grpSp>
        <xdr:nvGrpSpPr>
          <xdr:cNvPr id="3" name="Group 141"/>
          <xdr:cNvGrpSpPr>
            <a:grpSpLocks/>
          </xdr:cNvGrpSpPr>
        </xdr:nvGrpSpPr>
        <xdr:grpSpPr bwMode="auto">
          <a:xfrm>
            <a:off x="179" y="88"/>
            <a:ext cx="219" cy="151"/>
            <a:chOff x="483" y="290"/>
            <a:chExt cx="199" cy="161"/>
          </a:xfrm>
        </xdr:grpSpPr>
        <xdr:sp macro="" textlink="">
          <xdr:nvSpPr>
            <xdr:cNvPr id="7" name="Line 138"/>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139"/>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4" name="Line 144"/>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5" name="Line 146"/>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sp macro="" textlink="">
        <xdr:nvSpPr>
          <xdr:cNvPr id="6" name="Line 150"/>
          <xdr:cNvSpPr>
            <a:spLocks noChangeShapeType="1"/>
          </xdr:cNvSpPr>
        </xdr:nvSpPr>
        <xdr:spPr bwMode="auto">
          <a:xfrm>
            <a:off x="225" y="151"/>
            <a:ext cx="125" cy="0"/>
          </a:xfrm>
          <a:prstGeom prst="line">
            <a:avLst/>
          </a:prstGeom>
          <a:noFill/>
          <a:ln w="9525">
            <a:solidFill>
              <a:srgbClr val="000000"/>
            </a:solidFill>
            <a:round/>
            <a:headEnd/>
            <a:tailEnd/>
          </a:ln>
          <a:effectLst/>
        </xdr:spPr>
      </xdr:sp>
    </xdr:grpSp>
    <xdr:clientData/>
  </xdr:twoCellAnchor>
  <xdr:twoCellAnchor>
    <xdr:from>
      <xdr:col>7</xdr:col>
      <xdr:colOff>0</xdr:colOff>
      <xdr:row>22</xdr:row>
      <xdr:rowOff>133351</xdr:rowOff>
    </xdr:from>
    <xdr:to>
      <xdr:col>10</xdr:col>
      <xdr:colOff>571500</xdr:colOff>
      <xdr:row>33</xdr:row>
      <xdr:rowOff>1</xdr:rowOff>
    </xdr:to>
    <xdr:grpSp>
      <xdr:nvGrpSpPr>
        <xdr:cNvPr id="9" name="Group 135"/>
        <xdr:cNvGrpSpPr>
          <a:grpSpLocks/>
        </xdr:cNvGrpSpPr>
      </xdr:nvGrpSpPr>
      <xdr:grpSpPr bwMode="auto">
        <a:xfrm>
          <a:off x="2971800" y="4349751"/>
          <a:ext cx="2324100" cy="1530350"/>
          <a:chOff x="508" y="291"/>
          <a:chExt cx="128" cy="108"/>
        </a:xfrm>
      </xdr:grpSpPr>
      <xdr:sp macro="" textlink="">
        <xdr:nvSpPr>
          <xdr:cNvPr id="10" name="Oval 132"/>
          <xdr:cNvSpPr>
            <a:spLocks noChangeArrowheads="1"/>
          </xdr:cNvSpPr>
        </xdr:nvSpPr>
        <xdr:spPr bwMode="auto">
          <a:xfrm>
            <a:off x="508" y="291"/>
            <a:ext cx="128" cy="108"/>
          </a:xfrm>
          <a:prstGeom prst="ellipse">
            <a:avLst/>
          </a:prstGeom>
          <a:noFill/>
          <a:ln w="9525">
            <a:solidFill>
              <a:schemeClr val="tx1">
                <a:lumMod val="65000"/>
                <a:lumOff val="35000"/>
              </a:schemeClr>
            </a:solidFill>
            <a:round/>
            <a:headEnd/>
            <a:tailEnd/>
          </a:ln>
          <a:effectLst/>
        </xdr:spPr>
      </xdr:sp>
      <xdr:sp macro="" textlink="">
        <xdr:nvSpPr>
          <xdr:cNvPr id="11" name="Oval 133"/>
          <xdr:cNvSpPr>
            <a:spLocks noChangeArrowheads="1"/>
          </xdr:cNvSpPr>
        </xdr:nvSpPr>
        <xdr:spPr bwMode="auto">
          <a:xfrm>
            <a:off x="510" y="325"/>
            <a:ext cx="125" cy="41"/>
          </a:xfrm>
          <a:prstGeom prst="ellipse">
            <a:avLst/>
          </a:prstGeom>
          <a:noFill/>
          <a:ln w="9525">
            <a:solidFill>
              <a:schemeClr val="tx1">
                <a:lumMod val="65000"/>
                <a:lumOff val="35000"/>
              </a:schemeClr>
            </a:solidFill>
            <a:prstDash val="dash"/>
            <a:round/>
            <a:headEnd/>
            <a:tailEnd/>
          </a:ln>
          <a:effectLst/>
        </xdr:spPr>
      </xdr:sp>
    </xdr:grpSp>
    <xdr:clientData/>
  </xdr:twoCellAnchor>
  <xdr:twoCellAnchor>
    <xdr:from>
      <xdr:col>7</xdr:col>
      <xdr:colOff>314324</xdr:colOff>
      <xdr:row>35</xdr:row>
      <xdr:rowOff>171450</xdr:rowOff>
    </xdr:from>
    <xdr:to>
      <xdr:col>10</xdr:col>
      <xdr:colOff>171449</xdr:colOff>
      <xdr:row>43</xdr:row>
      <xdr:rowOff>28575</xdr:rowOff>
    </xdr:to>
    <xdr:grpSp>
      <xdr:nvGrpSpPr>
        <xdr:cNvPr id="12" name="Group 131"/>
        <xdr:cNvGrpSpPr>
          <a:grpSpLocks/>
        </xdr:cNvGrpSpPr>
      </xdr:nvGrpSpPr>
      <xdr:grpSpPr bwMode="auto">
        <a:xfrm>
          <a:off x="3286124" y="6356350"/>
          <a:ext cx="1609725" cy="1101725"/>
          <a:chOff x="503" y="463"/>
          <a:chExt cx="100" cy="87"/>
        </a:xfrm>
      </xdr:grpSpPr>
      <xdr:sp macro="" textlink="">
        <xdr:nvSpPr>
          <xdr:cNvPr id="13" name="Rectangle 128"/>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4" name="Line 130"/>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20</xdr:col>
      <xdr:colOff>219075</xdr:colOff>
      <xdr:row>0</xdr:row>
      <xdr:rowOff>57150</xdr:rowOff>
    </xdr:from>
    <xdr:to>
      <xdr:col>21</xdr:col>
      <xdr:colOff>133350</xdr:colOff>
      <xdr:row>4</xdr:row>
      <xdr:rowOff>152400</xdr:rowOff>
    </xdr:to>
    <xdr:grpSp>
      <xdr:nvGrpSpPr>
        <xdr:cNvPr id="15" name="Group 23"/>
        <xdr:cNvGrpSpPr>
          <a:grpSpLocks/>
        </xdr:cNvGrpSpPr>
      </xdr:nvGrpSpPr>
      <xdr:grpSpPr bwMode="auto">
        <a:xfrm>
          <a:off x="9820275" y="57150"/>
          <a:ext cx="193675" cy="933450"/>
          <a:chOff x="915" y="1"/>
          <a:chExt cx="23" cy="59"/>
        </a:xfrm>
      </xdr:grpSpPr>
      <xdr:sp macro="" textlink="">
        <xdr:nvSpPr>
          <xdr:cNvPr id="16" name="Rectangle 24"/>
          <xdr:cNvSpPr>
            <a:spLocks noChangeArrowheads="1"/>
          </xdr:cNvSpPr>
        </xdr:nvSpPr>
        <xdr:spPr bwMode="auto">
          <a:xfrm>
            <a:off x="918" y="45"/>
            <a:ext cx="17" cy="15"/>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7" name="AutoShape 25"/>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8" name="Oval 26"/>
          <xdr:cNvSpPr>
            <a:spLocks noChangeArrowheads="1"/>
          </xdr:cNvSpPr>
        </xdr:nvSpPr>
        <xdr:spPr bwMode="auto">
          <a:xfrm>
            <a:off x="915" y="24"/>
            <a:ext cx="22" cy="30"/>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285739</xdr:rowOff>
    </xdr:from>
    <xdr:to>
      <xdr:col>4</xdr:col>
      <xdr:colOff>9900</xdr:colOff>
      <xdr:row>6</xdr:row>
      <xdr:rowOff>43042</xdr:rowOff>
    </xdr:to>
    <xdr:pic>
      <xdr:nvPicPr>
        <xdr:cNvPr id="2" name="Picture 1"/>
        <xdr:cNvPicPr>
          <a:picLocks noChangeAspect="1"/>
        </xdr:cNvPicPr>
      </xdr:nvPicPr>
      <xdr:blipFill>
        <a:blip xmlns:r="http://schemas.openxmlformats.org/officeDocument/2006/relationships" r:embed="rId1"/>
        <a:srcRect/>
        <a:stretch>
          <a:fillRect/>
        </a:stretch>
      </xdr:blipFill>
      <xdr:spPr bwMode="auto">
        <a:xfrm>
          <a:off x="0" y="1073139"/>
          <a:ext cx="8747500" cy="133210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I28"/>
  <sheetViews>
    <sheetView showGridLines="0" tabSelected="1" zoomScale="125" zoomScaleNormal="125" zoomScalePageLayoutView="125" workbookViewId="0">
      <selection activeCell="B3" sqref="B3:E3"/>
    </sheetView>
  </sheetViews>
  <sheetFormatPr baseColWidth="10" defaultColWidth="8.83203125" defaultRowHeight="14" x14ac:dyDescent="0"/>
  <cols>
    <col min="1" max="1" width="18.33203125" style="10" customWidth="1"/>
    <col min="2" max="3" width="11.6640625" style="10" customWidth="1"/>
    <col min="4" max="4" width="5.6640625" style="10" customWidth="1"/>
    <col min="5" max="5" width="22.6640625" style="10" customWidth="1"/>
    <col min="6" max="6" width="5.6640625" style="10" customWidth="1"/>
    <col min="7" max="7" width="22.6640625" style="10" customWidth="1"/>
    <col min="8" max="8" width="5.6640625" style="10" customWidth="1"/>
    <col min="9" max="16384" width="8.83203125" style="10"/>
  </cols>
  <sheetData>
    <row r="1" spans="1:9" ht="18">
      <c r="A1" s="241" t="s">
        <v>173</v>
      </c>
      <c r="B1" s="242"/>
      <c r="C1" s="242"/>
      <c r="D1" s="242"/>
      <c r="E1" s="242"/>
      <c r="F1" s="242"/>
      <c r="G1" s="242"/>
      <c r="H1" s="243"/>
    </row>
    <row r="2" spans="1:9" ht="15">
      <c r="A2" s="244" t="s">
        <v>28</v>
      </c>
      <c r="B2" s="245"/>
      <c r="C2" s="245"/>
      <c r="D2" s="245"/>
      <c r="E2" s="245"/>
      <c r="F2" s="245"/>
      <c r="G2" s="245"/>
      <c r="H2" s="246"/>
    </row>
    <row r="3" spans="1:9">
      <c r="A3" s="9" t="s">
        <v>0</v>
      </c>
      <c r="B3" s="249"/>
      <c r="C3" s="250"/>
      <c r="D3" s="250"/>
      <c r="E3" s="251"/>
      <c r="F3" s="1" t="s">
        <v>1</v>
      </c>
      <c r="G3" s="247"/>
      <c r="H3" s="248"/>
      <c r="I3" s="11"/>
    </row>
    <row r="4" spans="1:9">
      <c r="A4" s="2" t="s">
        <v>2</v>
      </c>
      <c r="B4" s="3"/>
      <c r="C4" s="3"/>
      <c r="D4" s="3"/>
      <c r="E4" s="3"/>
      <c r="F4" s="3"/>
      <c r="G4" s="3"/>
      <c r="H4" s="4"/>
    </row>
    <row r="5" spans="1:9" ht="104" customHeight="1">
      <c r="A5" s="257" t="s">
        <v>167</v>
      </c>
      <c r="B5" s="258"/>
      <c r="C5" s="258"/>
      <c r="D5" s="258"/>
      <c r="E5" s="258"/>
      <c r="F5" s="258"/>
      <c r="G5" s="258"/>
      <c r="H5" s="259"/>
    </row>
    <row r="6" spans="1:9" ht="32" customHeight="1">
      <c r="A6" s="260" t="s">
        <v>157</v>
      </c>
      <c r="B6" s="261"/>
      <c r="C6" s="261"/>
      <c r="D6" s="261"/>
      <c r="E6" s="261"/>
      <c r="F6" s="261"/>
      <c r="G6" s="261"/>
      <c r="H6" s="262"/>
    </row>
    <row r="7" spans="1:9" ht="30" customHeight="1">
      <c r="A7" s="263" t="s">
        <v>158</v>
      </c>
      <c r="B7" s="264"/>
      <c r="C7" s="265"/>
      <c r="D7" s="266"/>
      <c r="E7" s="266"/>
      <c r="F7" s="266"/>
      <c r="G7" s="266"/>
      <c r="H7" s="267"/>
    </row>
    <row r="8" spans="1:9" ht="30" customHeight="1">
      <c r="A8" s="252" t="s">
        <v>30</v>
      </c>
      <c r="B8" s="253"/>
      <c r="C8" s="254" t="s">
        <v>36</v>
      </c>
      <c r="D8" s="255"/>
      <c r="E8" s="255"/>
      <c r="F8" s="255"/>
      <c r="G8" s="255"/>
      <c r="H8" s="256"/>
    </row>
    <row r="9" spans="1:9" ht="60" customHeight="1">
      <c r="A9" s="252" t="s">
        <v>29</v>
      </c>
      <c r="B9" s="253"/>
      <c r="C9" s="254" t="s">
        <v>37</v>
      </c>
      <c r="D9" s="255"/>
      <c r="E9" s="255"/>
      <c r="F9" s="255"/>
      <c r="G9" s="255"/>
      <c r="H9" s="256"/>
    </row>
    <row r="10" spans="1:9" ht="51" customHeight="1">
      <c r="A10" s="252" t="s">
        <v>31</v>
      </c>
      <c r="B10" s="253"/>
      <c r="C10" s="254" t="s">
        <v>3</v>
      </c>
      <c r="D10" s="255"/>
      <c r="E10" s="255"/>
      <c r="F10" s="255"/>
      <c r="G10" s="255"/>
      <c r="H10" s="256"/>
    </row>
    <row r="11" spans="1:9" ht="45" customHeight="1">
      <c r="A11" s="252" t="s">
        <v>32</v>
      </c>
      <c r="B11" s="253"/>
      <c r="C11" s="254" t="s">
        <v>4</v>
      </c>
      <c r="D11" s="255"/>
      <c r="E11" s="255"/>
      <c r="F11" s="255"/>
      <c r="G11" s="255"/>
      <c r="H11" s="256"/>
    </row>
    <row r="12" spans="1:9" ht="27" customHeight="1">
      <c r="A12" s="252" t="s">
        <v>33</v>
      </c>
      <c r="B12" s="253"/>
      <c r="C12" s="254" t="s">
        <v>35</v>
      </c>
      <c r="D12" s="255"/>
      <c r="E12" s="255"/>
      <c r="F12" s="255"/>
      <c r="G12" s="255"/>
      <c r="H12" s="256"/>
    </row>
    <row r="13" spans="1:9">
      <c r="A13" s="270" t="s">
        <v>170</v>
      </c>
      <c r="B13" s="271"/>
      <c r="C13" s="271"/>
      <c r="D13" s="271"/>
      <c r="E13" s="271"/>
      <c r="F13" s="271"/>
      <c r="G13" s="271"/>
      <c r="H13" s="272"/>
    </row>
    <row r="14" spans="1:9" ht="39" customHeight="1">
      <c r="A14" s="5" t="s">
        <v>5</v>
      </c>
      <c r="B14" s="273" t="s">
        <v>6</v>
      </c>
      <c r="C14" s="273"/>
      <c r="D14" s="5"/>
      <c r="E14" s="5" t="s">
        <v>7</v>
      </c>
      <c r="F14" s="5"/>
      <c r="G14" s="5" t="s">
        <v>8</v>
      </c>
      <c r="H14" s="5"/>
    </row>
    <row r="15" spans="1:9" ht="60" customHeight="1">
      <c r="A15" s="12" t="s">
        <v>9</v>
      </c>
      <c r="B15" s="268" t="s">
        <v>10</v>
      </c>
      <c r="C15" s="268"/>
      <c r="D15" s="13" t="s">
        <v>11</v>
      </c>
      <c r="E15" s="6" t="s">
        <v>13</v>
      </c>
      <c r="F15" s="13" t="s">
        <v>11</v>
      </c>
      <c r="G15" s="6" t="s">
        <v>13</v>
      </c>
      <c r="H15" s="13" t="s">
        <v>12</v>
      </c>
    </row>
    <row r="16" spans="1:9" ht="45" customHeight="1">
      <c r="A16" s="12" t="s">
        <v>14</v>
      </c>
      <c r="B16" s="268" t="s">
        <v>15</v>
      </c>
      <c r="C16" s="268"/>
      <c r="D16" s="13" t="s">
        <v>11</v>
      </c>
      <c r="E16" s="6" t="s">
        <v>16</v>
      </c>
      <c r="F16" s="13" t="s">
        <v>11</v>
      </c>
      <c r="G16" s="6" t="s">
        <v>16</v>
      </c>
      <c r="H16" s="13" t="s">
        <v>12</v>
      </c>
    </row>
    <row r="17" spans="1:8" ht="45" customHeight="1">
      <c r="A17" s="12" t="s">
        <v>18</v>
      </c>
      <c r="B17" s="268" t="s">
        <v>15</v>
      </c>
      <c r="C17" s="268"/>
      <c r="D17" s="13" t="s">
        <v>11</v>
      </c>
      <c r="E17" s="6" t="s">
        <v>16</v>
      </c>
      <c r="F17" s="13" t="s">
        <v>11</v>
      </c>
      <c r="G17" s="6" t="s">
        <v>16</v>
      </c>
      <c r="H17" s="13" t="s">
        <v>12</v>
      </c>
    </row>
    <row r="18" spans="1:8" ht="45" customHeight="1">
      <c r="A18" s="12" t="s">
        <v>19</v>
      </c>
      <c r="B18" s="268" t="s">
        <v>15</v>
      </c>
      <c r="C18" s="268"/>
      <c r="D18" s="13" t="s">
        <v>11</v>
      </c>
      <c r="E18" s="6" t="s">
        <v>16</v>
      </c>
      <c r="F18" s="13" t="s">
        <v>11</v>
      </c>
      <c r="G18" s="6" t="s">
        <v>16</v>
      </c>
      <c r="H18" s="13" t="s">
        <v>12</v>
      </c>
    </row>
    <row r="19" spans="1:8" ht="30" customHeight="1">
      <c r="A19" s="14" t="s">
        <v>20</v>
      </c>
      <c r="B19" s="254" t="s">
        <v>17</v>
      </c>
      <c r="C19" s="255"/>
      <c r="D19" s="255"/>
      <c r="E19" s="255"/>
      <c r="F19" s="255"/>
      <c r="G19" s="255"/>
      <c r="H19" s="256"/>
    </row>
    <row r="20" spans="1:8">
      <c r="A20" s="269" t="s">
        <v>21</v>
      </c>
      <c r="B20" s="269"/>
      <c r="C20" s="269"/>
      <c r="D20" s="269"/>
      <c r="E20" s="269"/>
      <c r="F20" s="269"/>
      <c r="G20" s="269"/>
      <c r="H20" s="269"/>
    </row>
    <row r="21" spans="1:8" ht="30" customHeight="1">
      <c r="A21" s="268" t="s">
        <v>22</v>
      </c>
      <c r="B21" s="268"/>
      <c r="C21" s="268"/>
      <c r="D21" s="268"/>
      <c r="E21" s="268"/>
      <c r="F21" s="268"/>
      <c r="G21" s="268"/>
      <c r="H21" s="268"/>
    </row>
    <row r="22" spans="1:8">
      <c r="A22" s="269" t="s">
        <v>38</v>
      </c>
      <c r="B22" s="269"/>
      <c r="C22" s="269"/>
      <c r="D22" s="269"/>
      <c r="E22" s="269"/>
      <c r="F22" s="269"/>
      <c r="G22" s="269"/>
      <c r="H22" s="269"/>
    </row>
    <row r="23" spans="1:8" ht="30" customHeight="1">
      <c r="A23" s="268" t="s">
        <v>39</v>
      </c>
      <c r="B23" s="268"/>
      <c r="C23" s="268"/>
      <c r="D23" s="268"/>
      <c r="E23" s="268"/>
      <c r="F23" s="268"/>
      <c r="G23" s="268"/>
      <c r="H23" s="268"/>
    </row>
    <row r="24" spans="1:8">
      <c r="A24" s="269" t="s">
        <v>23</v>
      </c>
      <c r="B24" s="269"/>
      <c r="C24" s="269"/>
      <c r="D24" s="269"/>
      <c r="E24" s="269"/>
      <c r="F24" s="269"/>
      <c r="G24" s="269"/>
      <c r="H24" s="269"/>
    </row>
    <row r="25" spans="1:8" ht="30" customHeight="1">
      <c r="A25" s="268" t="s">
        <v>34</v>
      </c>
      <c r="B25" s="268"/>
      <c r="C25" s="268"/>
      <c r="D25" s="268"/>
      <c r="E25" s="268"/>
      <c r="F25" s="268"/>
      <c r="G25" s="268"/>
      <c r="H25" s="268"/>
    </row>
    <row r="26" spans="1:8">
      <c r="A26" s="269" t="s">
        <v>24</v>
      </c>
      <c r="B26" s="269"/>
      <c r="C26" s="269"/>
      <c r="D26" s="269"/>
      <c r="E26" s="269"/>
      <c r="F26" s="269"/>
      <c r="G26" s="269"/>
      <c r="H26" s="269"/>
    </row>
    <row r="27" spans="1:8" ht="60" customHeight="1" thickBot="1">
      <c r="A27" s="268" t="s">
        <v>25</v>
      </c>
      <c r="B27" s="268"/>
      <c r="C27" s="268"/>
      <c r="D27" s="268"/>
      <c r="E27" s="268"/>
      <c r="F27" s="268"/>
      <c r="G27" s="268"/>
      <c r="H27" s="268"/>
    </row>
    <row r="28" spans="1:8">
      <c r="A28" s="7"/>
      <c r="B28" s="7"/>
      <c r="C28" s="7"/>
      <c r="D28" s="7"/>
      <c r="E28" s="7"/>
      <c r="F28" s="7" t="s">
        <v>26</v>
      </c>
      <c r="G28" s="8" t="s">
        <v>27</v>
      </c>
      <c r="H28" s="8"/>
    </row>
  </sheetData>
  <sheetProtection sheet="1" objects="1" scenarios="1" formatRows="0" selectLockedCells="1"/>
  <mergeCells count="33">
    <mergeCell ref="A27:H27"/>
    <mergeCell ref="A21:H21"/>
    <mergeCell ref="A22:H22"/>
    <mergeCell ref="A23:H23"/>
    <mergeCell ref="A24:H24"/>
    <mergeCell ref="A25:H25"/>
    <mergeCell ref="A26:H26"/>
    <mergeCell ref="A7:B7"/>
    <mergeCell ref="C7:H7"/>
    <mergeCell ref="B18:C18"/>
    <mergeCell ref="B19:H19"/>
    <mergeCell ref="A20:H20"/>
    <mergeCell ref="A13:H13"/>
    <mergeCell ref="B14:C14"/>
    <mergeCell ref="B15:C15"/>
    <mergeCell ref="B16:C16"/>
    <mergeCell ref="B17:C17"/>
    <mergeCell ref="A1:H1"/>
    <mergeCell ref="A2:H2"/>
    <mergeCell ref="G3:H3"/>
    <mergeCell ref="B3:E3"/>
    <mergeCell ref="A12:B12"/>
    <mergeCell ref="C12:H12"/>
    <mergeCell ref="A5:H5"/>
    <mergeCell ref="A6:H6"/>
    <mergeCell ref="A8:B8"/>
    <mergeCell ref="C8:H8"/>
    <mergeCell ref="A9:B9"/>
    <mergeCell ref="C9:H9"/>
    <mergeCell ref="A10:B10"/>
    <mergeCell ref="C10:H10"/>
    <mergeCell ref="A11:B11"/>
    <mergeCell ref="C11:H11"/>
  </mergeCells>
  <phoneticPr fontId="13" type="noConversion"/>
  <dataValidations xWindow="882" yWindow="247" count="1">
    <dataValidation allowBlank="1" showInputMessage="1" showErrorMessage="1" promptTitle="Assess by?" prompt="Who performed this assessment?  Enter initials or own self-identifier. (You can increase the size of the yellow areas on this sheet by clicking on the line under the numbers on the left of the sheet and dragging down)" sqref="B3:E3"/>
  </dataValidations>
  <pageMargins left="0.70866141732283472" right="0.70866141732283472" top="0.74803149606299213" bottom="0.74803149606299213" header="0.31496062992125984" footer="0.31496062992125984"/>
  <pageSetup paperSize="9" scale="78" fitToHeight="0" orientation="portrait"/>
  <headerFooter>
    <oddFooter xml:space="preserve">&amp;L&amp;F, &amp;A
&amp;D
&amp;R
Downloadable from  www.epiq.co.nz
Copyright © 2004 Rod Jackson, University of Auckland </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pageSetUpPr fitToPage="1"/>
  </sheetPr>
  <dimension ref="A1:AD94"/>
  <sheetViews>
    <sheetView showGridLines="0" workbookViewId="0">
      <selection activeCell="D6" sqref="D6:E6"/>
    </sheetView>
  </sheetViews>
  <sheetFormatPr baseColWidth="10" defaultColWidth="8.83203125" defaultRowHeight="13" x14ac:dyDescent="0"/>
  <cols>
    <col min="1" max="1" width="3.6640625" style="15" customWidth="1"/>
    <col min="2" max="2" width="2.33203125" style="15" customWidth="1"/>
    <col min="3" max="3" width="14.5" style="15" customWidth="1"/>
    <col min="4" max="4" width="8.83203125" style="15" customWidth="1"/>
    <col min="5" max="5" width="1.5" style="15" customWidth="1"/>
    <col min="6" max="6" width="5.6640625" style="15" customWidth="1"/>
    <col min="7" max="7" width="2.5" style="15" customWidth="1"/>
    <col min="8" max="11" width="7.6640625" style="15" customWidth="1"/>
    <col min="12" max="12" width="7" style="15" customWidth="1"/>
    <col min="13" max="13" width="5.33203125" style="15" customWidth="1"/>
    <col min="14" max="18" width="6" style="15" customWidth="1"/>
    <col min="19" max="20" width="7" style="15" customWidth="1"/>
    <col min="21" max="21" width="3.6640625" style="15" customWidth="1"/>
    <col min="22" max="22" width="4" style="15" customWidth="1"/>
    <col min="23" max="23" width="1.5" style="15" customWidth="1"/>
    <col min="24" max="24" width="12.83203125" style="15" customWidth="1"/>
    <col min="25" max="26" width="12.5" style="15" bestFit="1" customWidth="1"/>
    <col min="27" max="258" width="8.83203125" style="15"/>
    <col min="259" max="259" width="3.6640625" style="15" customWidth="1"/>
    <col min="260" max="260" width="2.33203125" style="15" customWidth="1"/>
    <col min="261" max="261" width="14.5" style="15" customWidth="1"/>
    <col min="262" max="262" width="8.83203125" style="15" customWidth="1"/>
    <col min="263" max="263" width="1.5" style="15" customWidth="1"/>
    <col min="264" max="268" width="5.83203125" style="15" customWidth="1"/>
    <col min="269" max="269" width="7" style="15" customWidth="1"/>
    <col min="270" max="275" width="6" style="15" customWidth="1"/>
    <col min="276" max="278" width="5.5" style="15" customWidth="1"/>
    <col min="279" max="279" width="1.5" style="15" customWidth="1"/>
    <col min="280" max="280" width="12.83203125" style="15" customWidth="1"/>
    <col min="281" max="282" width="12.5" style="15" bestFit="1" customWidth="1"/>
    <col min="283" max="514" width="8.83203125" style="15"/>
    <col min="515" max="515" width="3.6640625" style="15" customWidth="1"/>
    <col min="516" max="516" width="2.33203125" style="15" customWidth="1"/>
    <col min="517" max="517" width="14.5" style="15" customWidth="1"/>
    <col min="518" max="518" width="8.83203125" style="15" customWidth="1"/>
    <col min="519" max="519" width="1.5" style="15" customWidth="1"/>
    <col min="520" max="524" width="5.83203125" style="15" customWidth="1"/>
    <col min="525" max="525" width="7" style="15" customWidth="1"/>
    <col min="526" max="531" width="6" style="15" customWidth="1"/>
    <col min="532" max="534" width="5.5" style="15" customWidth="1"/>
    <col min="535" max="535" width="1.5" style="15" customWidth="1"/>
    <col min="536" max="536" width="12.83203125" style="15" customWidth="1"/>
    <col min="537" max="538" width="12.5" style="15" bestFit="1" customWidth="1"/>
    <col min="539" max="770" width="8.83203125" style="15"/>
    <col min="771" max="771" width="3.6640625" style="15" customWidth="1"/>
    <col min="772" max="772" width="2.33203125" style="15" customWidth="1"/>
    <col min="773" max="773" width="14.5" style="15" customWidth="1"/>
    <col min="774" max="774" width="8.83203125" style="15" customWidth="1"/>
    <col min="775" max="775" width="1.5" style="15" customWidth="1"/>
    <col min="776" max="780" width="5.83203125" style="15" customWidth="1"/>
    <col min="781" max="781" width="7" style="15" customWidth="1"/>
    <col min="782" max="787" width="6" style="15" customWidth="1"/>
    <col min="788" max="790" width="5.5" style="15" customWidth="1"/>
    <col min="791" max="791" width="1.5" style="15" customWidth="1"/>
    <col min="792" max="792" width="12.83203125" style="15" customWidth="1"/>
    <col min="793" max="794" width="12.5" style="15" bestFit="1" customWidth="1"/>
    <col min="795" max="1026" width="8.83203125" style="15"/>
    <col min="1027" max="1027" width="3.6640625" style="15" customWidth="1"/>
    <col min="1028" max="1028" width="2.33203125" style="15" customWidth="1"/>
    <col min="1029" max="1029" width="14.5" style="15" customWidth="1"/>
    <col min="1030" max="1030" width="8.83203125" style="15" customWidth="1"/>
    <col min="1031" max="1031" width="1.5" style="15" customWidth="1"/>
    <col min="1032" max="1036" width="5.83203125" style="15" customWidth="1"/>
    <col min="1037" max="1037" width="7" style="15" customWidth="1"/>
    <col min="1038" max="1043" width="6" style="15" customWidth="1"/>
    <col min="1044" max="1046" width="5.5" style="15" customWidth="1"/>
    <col min="1047" max="1047" width="1.5" style="15" customWidth="1"/>
    <col min="1048" max="1048" width="12.83203125" style="15" customWidth="1"/>
    <col min="1049" max="1050" width="12.5" style="15" bestFit="1" customWidth="1"/>
    <col min="1051" max="1282" width="8.83203125" style="15"/>
    <col min="1283" max="1283" width="3.6640625" style="15" customWidth="1"/>
    <col min="1284" max="1284" width="2.33203125" style="15" customWidth="1"/>
    <col min="1285" max="1285" width="14.5" style="15" customWidth="1"/>
    <col min="1286" max="1286" width="8.83203125" style="15" customWidth="1"/>
    <col min="1287" max="1287" width="1.5" style="15" customWidth="1"/>
    <col min="1288" max="1292" width="5.83203125" style="15" customWidth="1"/>
    <col min="1293" max="1293" width="7" style="15" customWidth="1"/>
    <col min="1294" max="1299" width="6" style="15" customWidth="1"/>
    <col min="1300" max="1302" width="5.5" style="15" customWidth="1"/>
    <col min="1303" max="1303" width="1.5" style="15" customWidth="1"/>
    <col min="1304" max="1304" width="12.83203125" style="15" customWidth="1"/>
    <col min="1305" max="1306" width="12.5" style="15" bestFit="1" customWidth="1"/>
    <col min="1307" max="1538" width="8.83203125" style="15"/>
    <col min="1539" max="1539" width="3.6640625" style="15" customWidth="1"/>
    <col min="1540" max="1540" width="2.33203125" style="15" customWidth="1"/>
    <col min="1541" max="1541" width="14.5" style="15" customWidth="1"/>
    <col min="1542" max="1542" width="8.83203125" style="15" customWidth="1"/>
    <col min="1543" max="1543" width="1.5" style="15" customWidth="1"/>
    <col min="1544" max="1548" width="5.83203125" style="15" customWidth="1"/>
    <col min="1549" max="1549" width="7" style="15" customWidth="1"/>
    <col min="1550" max="1555" width="6" style="15" customWidth="1"/>
    <col min="1556" max="1558" width="5.5" style="15" customWidth="1"/>
    <col min="1559" max="1559" width="1.5" style="15" customWidth="1"/>
    <col min="1560" max="1560" width="12.83203125" style="15" customWidth="1"/>
    <col min="1561" max="1562" width="12.5" style="15" bestFit="1" customWidth="1"/>
    <col min="1563" max="1794" width="8.83203125" style="15"/>
    <col min="1795" max="1795" width="3.6640625" style="15" customWidth="1"/>
    <col min="1796" max="1796" width="2.33203125" style="15" customWidth="1"/>
    <col min="1797" max="1797" width="14.5" style="15" customWidth="1"/>
    <col min="1798" max="1798" width="8.83203125" style="15" customWidth="1"/>
    <col min="1799" max="1799" width="1.5" style="15" customWidth="1"/>
    <col min="1800" max="1804" width="5.83203125" style="15" customWidth="1"/>
    <col min="1805" max="1805" width="7" style="15" customWidth="1"/>
    <col min="1806" max="1811" width="6" style="15" customWidth="1"/>
    <col min="1812" max="1814" width="5.5" style="15" customWidth="1"/>
    <col min="1815" max="1815" width="1.5" style="15" customWidth="1"/>
    <col min="1816" max="1816" width="12.83203125" style="15" customWidth="1"/>
    <col min="1817" max="1818" width="12.5" style="15" bestFit="1" customWidth="1"/>
    <col min="1819" max="2050" width="8.83203125" style="15"/>
    <col min="2051" max="2051" width="3.6640625" style="15" customWidth="1"/>
    <col min="2052" max="2052" width="2.33203125" style="15" customWidth="1"/>
    <col min="2053" max="2053" width="14.5" style="15" customWidth="1"/>
    <col min="2054" max="2054" width="8.83203125" style="15" customWidth="1"/>
    <col min="2055" max="2055" width="1.5" style="15" customWidth="1"/>
    <col min="2056" max="2060" width="5.83203125" style="15" customWidth="1"/>
    <col min="2061" max="2061" width="7" style="15" customWidth="1"/>
    <col min="2062" max="2067" width="6" style="15" customWidth="1"/>
    <col min="2068" max="2070" width="5.5" style="15" customWidth="1"/>
    <col min="2071" max="2071" width="1.5" style="15" customWidth="1"/>
    <col min="2072" max="2072" width="12.83203125" style="15" customWidth="1"/>
    <col min="2073" max="2074" width="12.5" style="15" bestFit="1" customWidth="1"/>
    <col min="2075" max="2306" width="8.83203125" style="15"/>
    <col min="2307" max="2307" width="3.6640625" style="15" customWidth="1"/>
    <col min="2308" max="2308" width="2.33203125" style="15" customWidth="1"/>
    <col min="2309" max="2309" width="14.5" style="15" customWidth="1"/>
    <col min="2310" max="2310" width="8.83203125" style="15" customWidth="1"/>
    <col min="2311" max="2311" width="1.5" style="15" customWidth="1"/>
    <col min="2312" max="2316" width="5.83203125" style="15" customWidth="1"/>
    <col min="2317" max="2317" width="7" style="15" customWidth="1"/>
    <col min="2318" max="2323" width="6" style="15" customWidth="1"/>
    <col min="2324" max="2326" width="5.5" style="15" customWidth="1"/>
    <col min="2327" max="2327" width="1.5" style="15" customWidth="1"/>
    <col min="2328" max="2328" width="12.83203125" style="15" customWidth="1"/>
    <col min="2329" max="2330" width="12.5" style="15" bestFit="1" customWidth="1"/>
    <col min="2331" max="2562" width="8.83203125" style="15"/>
    <col min="2563" max="2563" width="3.6640625" style="15" customWidth="1"/>
    <col min="2564" max="2564" width="2.33203125" style="15" customWidth="1"/>
    <col min="2565" max="2565" width="14.5" style="15" customWidth="1"/>
    <col min="2566" max="2566" width="8.83203125" style="15" customWidth="1"/>
    <col min="2567" max="2567" width="1.5" style="15" customWidth="1"/>
    <col min="2568" max="2572" width="5.83203125" style="15" customWidth="1"/>
    <col min="2573" max="2573" width="7" style="15" customWidth="1"/>
    <col min="2574" max="2579" width="6" style="15" customWidth="1"/>
    <col min="2580" max="2582" width="5.5" style="15" customWidth="1"/>
    <col min="2583" max="2583" width="1.5" style="15" customWidth="1"/>
    <col min="2584" max="2584" width="12.83203125" style="15" customWidth="1"/>
    <col min="2585" max="2586" width="12.5" style="15" bestFit="1" customWidth="1"/>
    <col min="2587" max="2818" width="8.83203125" style="15"/>
    <col min="2819" max="2819" width="3.6640625" style="15" customWidth="1"/>
    <col min="2820" max="2820" width="2.33203125" style="15" customWidth="1"/>
    <col min="2821" max="2821" width="14.5" style="15" customWidth="1"/>
    <col min="2822" max="2822" width="8.83203125" style="15" customWidth="1"/>
    <col min="2823" max="2823" width="1.5" style="15" customWidth="1"/>
    <col min="2824" max="2828" width="5.83203125" style="15" customWidth="1"/>
    <col min="2829" max="2829" width="7" style="15" customWidth="1"/>
    <col min="2830" max="2835" width="6" style="15" customWidth="1"/>
    <col min="2836" max="2838" width="5.5" style="15" customWidth="1"/>
    <col min="2839" max="2839" width="1.5" style="15" customWidth="1"/>
    <col min="2840" max="2840" width="12.83203125" style="15" customWidth="1"/>
    <col min="2841" max="2842" width="12.5" style="15" bestFit="1" customWidth="1"/>
    <col min="2843" max="3074" width="8.83203125" style="15"/>
    <col min="3075" max="3075" width="3.6640625" style="15" customWidth="1"/>
    <col min="3076" max="3076" width="2.33203125" style="15" customWidth="1"/>
    <col min="3077" max="3077" width="14.5" style="15" customWidth="1"/>
    <col min="3078" max="3078" width="8.83203125" style="15" customWidth="1"/>
    <col min="3079" max="3079" width="1.5" style="15" customWidth="1"/>
    <col min="3080" max="3084" width="5.83203125" style="15" customWidth="1"/>
    <col min="3085" max="3085" width="7" style="15" customWidth="1"/>
    <col min="3086" max="3091" width="6" style="15" customWidth="1"/>
    <col min="3092" max="3094" width="5.5" style="15" customWidth="1"/>
    <col min="3095" max="3095" width="1.5" style="15" customWidth="1"/>
    <col min="3096" max="3096" width="12.83203125" style="15" customWidth="1"/>
    <col min="3097" max="3098" width="12.5" style="15" bestFit="1" customWidth="1"/>
    <col min="3099" max="3330" width="8.83203125" style="15"/>
    <col min="3331" max="3331" width="3.6640625" style="15" customWidth="1"/>
    <col min="3332" max="3332" width="2.33203125" style="15" customWidth="1"/>
    <col min="3333" max="3333" width="14.5" style="15" customWidth="1"/>
    <col min="3334" max="3334" width="8.83203125" style="15" customWidth="1"/>
    <col min="3335" max="3335" width="1.5" style="15" customWidth="1"/>
    <col min="3336" max="3340" width="5.83203125" style="15" customWidth="1"/>
    <col min="3341" max="3341" width="7" style="15" customWidth="1"/>
    <col min="3342" max="3347" width="6" style="15" customWidth="1"/>
    <col min="3348" max="3350" width="5.5" style="15" customWidth="1"/>
    <col min="3351" max="3351" width="1.5" style="15" customWidth="1"/>
    <col min="3352" max="3352" width="12.83203125" style="15" customWidth="1"/>
    <col min="3353" max="3354" width="12.5" style="15" bestFit="1" customWidth="1"/>
    <col min="3355" max="3586" width="8.83203125" style="15"/>
    <col min="3587" max="3587" width="3.6640625" style="15" customWidth="1"/>
    <col min="3588" max="3588" width="2.33203125" style="15" customWidth="1"/>
    <col min="3589" max="3589" width="14.5" style="15" customWidth="1"/>
    <col min="3590" max="3590" width="8.83203125" style="15" customWidth="1"/>
    <col min="3591" max="3591" width="1.5" style="15" customWidth="1"/>
    <col min="3592" max="3596" width="5.83203125" style="15" customWidth="1"/>
    <col min="3597" max="3597" width="7" style="15" customWidth="1"/>
    <col min="3598" max="3603" width="6" style="15" customWidth="1"/>
    <col min="3604" max="3606" width="5.5" style="15" customWidth="1"/>
    <col min="3607" max="3607" width="1.5" style="15" customWidth="1"/>
    <col min="3608" max="3608" width="12.83203125" style="15" customWidth="1"/>
    <col min="3609" max="3610" width="12.5" style="15" bestFit="1" customWidth="1"/>
    <col min="3611" max="3842" width="8.83203125" style="15"/>
    <col min="3843" max="3843" width="3.6640625" style="15" customWidth="1"/>
    <col min="3844" max="3844" width="2.33203125" style="15" customWidth="1"/>
    <col min="3845" max="3845" width="14.5" style="15" customWidth="1"/>
    <col min="3846" max="3846" width="8.83203125" style="15" customWidth="1"/>
    <col min="3847" max="3847" width="1.5" style="15" customWidth="1"/>
    <col min="3848" max="3852" width="5.83203125" style="15" customWidth="1"/>
    <col min="3853" max="3853" width="7" style="15" customWidth="1"/>
    <col min="3854" max="3859" width="6" style="15" customWidth="1"/>
    <col min="3860" max="3862" width="5.5" style="15" customWidth="1"/>
    <col min="3863" max="3863" width="1.5" style="15" customWidth="1"/>
    <col min="3864" max="3864" width="12.83203125" style="15" customWidth="1"/>
    <col min="3865" max="3866" width="12.5" style="15" bestFit="1" customWidth="1"/>
    <col min="3867" max="4098" width="8.83203125" style="15"/>
    <col min="4099" max="4099" width="3.6640625" style="15" customWidth="1"/>
    <col min="4100" max="4100" width="2.33203125" style="15" customWidth="1"/>
    <col min="4101" max="4101" width="14.5" style="15" customWidth="1"/>
    <col min="4102" max="4102" width="8.83203125" style="15" customWidth="1"/>
    <col min="4103" max="4103" width="1.5" style="15" customWidth="1"/>
    <col min="4104" max="4108" width="5.83203125" style="15" customWidth="1"/>
    <col min="4109" max="4109" width="7" style="15" customWidth="1"/>
    <col min="4110" max="4115" width="6" style="15" customWidth="1"/>
    <col min="4116" max="4118" width="5.5" style="15" customWidth="1"/>
    <col min="4119" max="4119" width="1.5" style="15" customWidth="1"/>
    <col min="4120" max="4120" width="12.83203125" style="15" customWidth="1"/>
    <col min="4121" max="4122" width="12.5" style="15" bestFit="1" customWidth="1"/>
    <col min="4123" max="4354" width="8.83203125" style="15"/>
    <col min="4355" max="4355" width="3.6640625" style="15" customWidth="1"/>
    <col min="4356" max="4356" width="2.33203125" style="15" customWidth="1"/>
    <col min="4357" max="4357" width="14.5" style="15" customWidth="1"/>
    <col min="4358" max="4358" width="8.83203125" style="15" customWidth="1"/>
    <col min="4359" max="4359" width="1.5" style="15" customWidth="1"/>
    <col min="4360" max="4364" width="5.83203125" style="15" customWidth="1"/>
    <col min="4365" max="4365" width="7" style="15" customWidth="1"/>
    <col min="4366" max="4371" width="6" style="15" customWidth="1"/>
    <col min="4372" max="4374" width="5.5" style="15" customWidth="1"/>
    <col min="4375" max="4375" width="1.5" style="15" customWidth="1"/>
    <col min="4376" max="4376" width="12.83203125" style="15" customWidth="1"/>
    <col min="4377" max="4378" width="12.5" style="15" bestFit="1" customWidth="1"/>
    <col min="4379" max="4610" width="8.83203125" style="15"/>
    <col min="4611" max="4611" width="3.6640625" style="15" customWidth="1"/>
    <col min="4612" max="4612" width="2.33203125" style="15" customWidth="1"/>
    <col min="4613" max="4613" width="14.5" style="15" customWidth="1"/>
    <col min="4614" max="4614" width="8.83203125" style="15" customWidth="1"/>
    <col min="4615" max="4615" width="1.5" style="15" customWidth="1"/>
    <col min="4616" max="4620" width="5.83203125" style="15" customWidth="1"/>
    <col min="4621" max="4621" width="7" style="15" customWidth="1"/>
    <col min="4622" max="4627" width="6" style="15" customWidth="1"/>
    <col min="4628" max="4630" width="5.5" style="15" customWidth="1"/>
    <col min="4631" max="4631" width="1.5" style="15" customWidth="1"/>
    <col min="4632" max="4632" width="12.83203125" style="15" customWidth="1"/>
    <col min="4633" max="4634" width="12.5" style="15" bestFit="1" customWidth="1"/>
    <col min="4635" max="4866" width="8.83203125" style="15"/>
    <col min="4867" max="4867" width="3.6640625" style="15" customWidth="1"/>
    <col min="4868" max="4868" width="2.33203125" style="15" customWidth="1"/>
    <col min="4869" max="4869" width="14.5" style="15" customWidth="1"/>
    <col min="4870" max="4870" width="8.83203125" style="15" customWidth="1"/>
    <col min="4871" max="4871" width="1.5" style="15" customWidth="1"/>
    <col min="4872" max="4876" width="5.83203125" style="15" customWidth="1"/>
    <col min="4877" max="4877" width="7" style="15" customWidth="1"/>
    <col min="4878" max="4883" width="6" style="15" customWidth="1"/>
    <col min="4884" max="4886" width="5.5" style="15" customWidth="1"/>
    <col min="4887" max="4887" width="1.5" style="15" customWidth="1"/>
    <col min="4888" max="4888" width="12.83203125" style="15" customWidth="1"/>
    <col min="4889" max="4890" width="12.5" style="15" bestFit="1" customWidth="1"/>
    <col min="4891" max="5122" width="8.83203125" style="15"/>
    <col min="5123" max="5123" width="3.6640625" style="15" customWidth="1"/>
    <col min="5124" max="5124" width="2.33203125" style="15" customWidth="1"/>
    <col min="5125" max="5125" width="14.5" style="15" customWidth="1"/>
    <col min="5126" max="5126" width="8.83203125" style="15" customWidth="1"/>
    <col min="5127" max="5127" width="1.5" style="15" customWidth="1"/>
    <col min="5128" max="5132" width="5.83203125" style="15" customWidth="1"/>
    <col min="5133" max="5133" width="7" style="15" customWidth="1"/>
    <col min="5134" max="5139" width="6" style="15" customWidth="1"/>
    <col min="5140" max="5142" width="5.5" style="15" customWidth="1"/>
    <col min="5143" max="5143" width="1.5" style="15" customWidth="1"/>
    <col min="5144" max="5144" width="12.83203125" style="15" customWidth="1"/>
    <col min="5145" max="5146" width="12.5" style="15" bestFit="1" customWidth="1"/>
    <col min="5147" max="5378" width="8.83203125" style="15"/>
    <col min="5379" max="5379" width="3.6640625" style="15" customWidth="1"/>
    <col min="5380" max="5380" width="2.33203125" style="15" customWidth="1"/>
    <col min="5381" max="5381" width="14.5" style="15" customWidth="1"/>
    <col min="5382" max="5382" width="8.83203125" style="15" customWidth="1"/>
    <col min="5383" max="5383" width="1.5" style="15" customWidth="1"/>
    <col min="5384" max="5388" width="5.83203125" style="15" customWidth="1"/>
    <col min="5389" max="5389" width="7" style="15" customWidth="1"/>
    <col min="5390" max="5395" width="6" style="15" customWidth="1"/>
    <col min="5396" max="5398" width="5.5" style="15" customWidth="1"/>
    <col min="5399" max="5399" width="1.5" style="15" customWidth="1"/>
    <col min="5400" max="5400" width="12.83203125" style="15" customWidth="1"/>
    <col min="5401" max="5402" width="12.5" style="15" bestFit="1" customWidth="1"/>
    <col min="5403" max="5634" width="8.83203125" style="15"/>
    <col min="5635" max="5635" width="3.6640625" style="15" customWidth="1"/>
    <col min="5636" max="5636" width="2.33203125" style="15" customWidth="1"/>
    <col min="5637" max="5637" width="14.5" style="15" customWidth="1"/>
    <col min="5638" max="5638" width="8.83203125" style="15" customWidth="1"/>
    <col min="5639" max="5639" width="1.5" style="15" customWidth="1"/>
    <col min="5640" max="5644" width="5.83203125" style="15" customWidth="1"/>
    <col min="5645" max="5645" width="7" style="15" customWidth="1"/>
    <col min="5646" max="5651" width="6" style="15" customWidth="1"/>
    <col min="5652" max="5654" width="5.5" style="15" customWidth="1"/>
    <col min="5655" max="5655" width="1.5" style="15" customWidth="1"/>
    <col min="5656" max="5656" width="12.83203125" style="15" customWidth="1"/>
    <col min="5657" max="5658" width="12.5" style="15" bestFit="1" customWidth="1"/>
    <col min="5659" max="5890" width="8.83203125" style="15"/>
    <col min="5891" max="5891" width="3.6640625" style="15" customWidth="1"/>
    <col min="5892" max="5892" width="2.33203125" style="15" customWidth="1"/>
    <col min="5893" max="5893" width="14.5" style="15" customWidth="1"/>
    <col min="5894" max="5894" width="8.83203125" style="15" customWidth="1"/>
    <col min="5895" max="5895" width="1.5" style="15" customWidth="1"/>
    <col min="5896" max="5900" width="5.83203125" style="15" customWidth="1"/>
    <col min="5901" max="5901" width="7" style="15" customWidth="1"/>
    <col min="5902" max="5907" width="6" style="15" customWidth="1"/>
    <col min="5908" max="5910" width="5.5" style="15" customWidth="1"/>
    <col min="5911" max="5911" width="1.5" style="15" customWidth="1"/>
    <col min="5912" max="5912" width="12.83203125" style="15" customWidth="1"/>
    <col min="5913" max="5914" width="12.5" style="15" bestFit="1" customWidth="1"/>
    <col min="5915" max="6146" width="8.83203125" style="15"/>
    <col min="6147" max="6147" width="3.6640625" style="15" customWidth="1"/>
    <col min="6148" max="6148" width="2.33203125" style="15" customWidth="1"/>
    <col min="6149" max="6149" width="14.5" style="15" customWidth="1"/>
    <col min="6150" max="6150" width="8.83203125" style="15" customWidth="1"/>
    <col min="6151" max="6151" width="1.5" style="15" customWidth="1"/>
    <col min="6152" max="6156" width="5.83203125" style="15" customWidth="1"/>
    <col min="6157" max="6157" width="7" style="15" customWidth="1"/>
    <col min="6158" max="6163" width="6" style="15" customWidth="1"/>
    <col min="6164" max="6166" width="5.5" style="15" customWidth="1"/>
    <col min="6167" max="6167" width="1.5" style="15" customWidth="1"/>
    <col min="6168" max="6168" width="12.83203125" style="15" customWidth="1"/>
    <col min="6169" max="6170" width="12.5" style="15" bestFit="1" customWidth="1"/>
    <col min="6171" max="6402" width="8.83203125" style="15"/>
    <col min="6403" max="6403" width="3.6640625" style="15" customWidth="1"/>
    <col min="6404" max="6404" width="2.33203125" style="15" customWidth="1"/>
    <col min="6405" max="6405" width="14.5" style="15" customWidth="1"/>
    <col min="6406" max="6406" width="8.83203125" style="15" customWidth="1"/>
    <col min="6407" max="6407" width="1.5" style="15" customWidth="1"/>
    <col min="6408" max="6412" width="5.83203125" style="15" customWidth="1"/>
    <col min="6413" max="6413" width="7" style="15" customWidth="1"/>
    <col min="6414" max="6419" width="6" style="15" customWidth="1"/>
    <col min="6420" max="6422" width="5.5" style="15" customWidth="1"/>
    <col min="6423" max="6423" width="1.5" style="15" customWidth="1"/>
    <col min="6424" max="6424" width="12.83203125" style="15" customWidth="1"/>
    <col min="6425" max="6426" width="12.5" style="15" bestFit="1" customWidth="1"/>
    <col min="6427" max="6658" width="8.83203125" style="15"/>
    <col min="6659" max="6659" width="3.6640625" style="15" customWidth="1"/>
    <col min="6660" max="6660" width="2.33203125" style="15" customWidth="1"/>
    <col min="6661" max="6661" width="14.5" style="15" customWidth="1"/>
    <col min="6662" max="6662" width="8.83203125" style="15" customWidth="1"/>
    <col min="6663" max="6663" width="1.5" style="15" customWidth="1"/>
    <col min="6664" max="6668" width="5.83203125" style="15" customWidth="1"/>
    <col min="6669" max="6669" width="7" style="15" customWidth="1"/>
    <col min="6670" max="6675" width="6" style="15" customWidth="1"/>
    <col min="6676" max="6678" width="5.5" style="15" customWidth="1"/>
    <col min="6679" max="6679" width="1.5" style="15" customWidth="1"/>
    <col min="6680" max="6680" width="12.83203125" style="15" customWidth="1"/>
    <col min="6681" max="6682" width="12.5" style="15" bestFit="1" customWidth="1"/>
    <col min="6683" max="6914" width="8.83203125" style="15"/>
    <col min="6915" max="6915" width="3.6640625" style="15" customWidth="1"/>
    <col min="6916" max="6916" width="2.33203125" style="15" customWidth="1"/>
    <col min="6917" max="6917" width="14.5" style="15" customWidth="1"/>
    <col min="6918" max="6918" width="8.83203125" style="15" customWidth="1"/>
    <col min="6919" max="6919" width="1.5" style="15" customWidth="1"/>
    <col min="6920" max="6924" width="5.83203125" style="15" customWidth="1"/>
    <col min="6925" max="6925" width="7" style="15" customWidth="1"/>
    <col min="6926" max="6931" width="6" style="15" customWidth="1"/>
    <col min="6932" max="6934" width="5.5" style="15" customWidth="1"/>
    <col min="6935" max="6935" width="1.5" style="15" customWidth="1"/>
    <col min="6936" max="6936" width="12.83203125" style="15" customWidth="1"/>
    <col min="6937" max="6938" width="12.5" style="15" bestFit="1" customWidth="1"/>
    <col min="6939" max="7170" width="8.83203125" style="15"/>
    <col min="7171" max="7171" width="3.6640625" style="15" customWidth="1"/>
    <col min="7172" max="7172" width="2.33203125" style="15" customWidth="1"/>
    <col min="7173" max="7173" width="14.5" style="15" customWidth="1"/>
    <col min="7174" max="7174" width="8.83203125" style="15" customWidth="1"/>
    <col min="7175" max="7175" width="1.5" style="15" customWidth="1"/>
    <col min="7176" max="7180" width="5.83203125" style="15" customWidth="1"/>
    <col min="7181" max="7181" width="7" style="15" customWidth="1"/>
    <col min="7182" max="7187" width="6" style="15" customWidth="1"/>
    <col min="7188" max="7190" width="5.5" style="15" customWidth="1"/>
    <col min="7191" max="7191" width="1.5" style="15" customWidth="1"/>
    <col min="7192" max="7192" width="12.83203125" style="15" customWidth="1"/>
    <col min="7193" max="7194" width="12.5" style="15" bestFit="1" customWidth="1"/>
    <col min="7195" max="7426" width="8.83203125" style="15"/>
    <col min="7427" max="7427" width="3.6640625" style="15" customWidth="1"/>
    <col min="7428" max="7428" width="2.33203125" style="15" customWidth="1"/>
    <col min="7429" max="7429" width="14.5" style="15" customWidth="1"/>
    <col min="7430" max="7430" width="8.83203125" style="15" customWidth="1"/>
    <col min="7431" max="7431" width="1.5" style="15" customWidth="1"/>
    <col min="7432" max="7436" width="5.83203125" style="15" customWidth="1"/>
    <col min="7437" max="7437" width="7" style="15" customWidth="1"/>
    <col min="7438" max="7443" width="6" style="15" customWidth="1"/>
    <col min="7444" max="7446" width="5.5" style="15" customWidth="1"/>
    <col min="7447" max="7447" width="1.5" style="15" customWidth="1"/>
    <col min="7448" max="7448" width="12.83203125" style="15" customWidth="1"/>
    <col min="7449" max="7450" width="12.5" style="15" bestFit="1" customWidth="1"/>
    <col min="7451" max="7682" width="8.83203125" style="15"/>
    <col min="7683" max="7683" width="3.6640625" style="15" customWidth="1"/>
    <col min="7684" max="7684" width="2.33203125" style="15" customWidth="1"/>
    <col min="7685" max="7685" width="14.5" style="15" customWidth="1"/>
    <col min="7686" max="7686" width="8.83203125" style="15" customWidth="1"/>
    <col min="7687" max="7687" width="1.5" style="15" customWidth="1"/>
    <col min="7688" max="7692" width="5.83203125" style="15" customWidth="1"/>
    <col min="7693" max="7693" width="7" style="15" customWidth="1"/>
    <col min="7694" max="7699" width="6" style="15" customWidth="1"/>
    <col min="7700" max="7702" width="5.5" style="15" customWidth="1"/>
    <col min="7703" max="7703" width="1.5" style="15" customWidth="1"/>
    <col min="7704" max="7704" width="12.83203125" style="15" customWidth="1"/>
    <col min="7705" max="7706" width="12.5" style="15" bestFit="1" customWidth="1"/>
    <col min="7707" max="7938" width="8.83203125" style="15"/>
    <col min="7939" max="7939" width="3.6640625" style="15" customWidth="1"/>
    <col min="7940" max="7940" width="2.33203125" style="15" customWidth="1"/>
    <col min="7941" max="7941" width="14.5" style="15" customWidth="1"/>
    <col min="7942" max="7942" width="8.83203125" style="15" customWidth="1"/>
    <col min="7943" max="7943" width="1.5" style="15" customWidth="1"/>
    <col min="7944" max="7948" width="5.83203125" style="15" customWidth="1"/>
    <col min="7949" max="7949" width="7" style="15" customWidth="1"/>
    <col min="7950" max="7955" width="6" style="15" customWidth="1"/>
    <col min="7956" max="7958" width="5.5" style="15" customWidth="1"/>
    <col min="7959" max="7959" width="1.5" style="15" customWidth="1"/>
    <col min="7960" max="7960" width="12.83203125" style="15" customWidth="1"/>
    <col min="7961" max="7962" width="12.5" style="15" bestFit="1" customWidth="1"/>
    <col min="7963" max="8194" width="8.83203125" style="15"/>
    <col min="8195" max="8195" width="3.6640625" style="15" customWidth="1"/>
    <col min="8196" max="8196" width="2.33203125" style="15" customWidth="1"/>
    <col min="8197" max="8197" width="14.5" style="15" customWidth="1"/>
    <col min="8198" max="8198" width="8.83203125" style="15" customWidth="1"/>
    <col min="8199" max="8199" width="1.5" style="15" customWidth="1"/>
    <col min="8200" max="8204" width="5.83203125" style="15" customWidth="1"/>
    <col min="8205" max="8205" width="7" style="15" customWidth="1"/>
    <col min="8206" max="8211" width="6" style="15" customWidth="1"/>
    <col min="8212" max="8214" width="5.5" style="15" customWidth="1"/>
    <col min="8215" max="8215" width="1.5" style="15" customWidth="1"/>
    <col min="8216" max="8216" width="12.83203125" style="15" customWidth="1"/>
    <col min="8217" max="8218" width="12.5" style="15" bestFit="1" customWidth="1"/>
    <col min="8219" max="8450" width="8.83203125" style="15"/>
    <col min="8451" max="8451" width="3.6640625" style="15" customWidth="1"/>
    <col min="8452" max="8452" width="2.33203125" style="15" customWidth="1"/>
    <col min="8453" max="8453" width="14.5" style="15" customWidth="1"/>
    <col min="8454" max="8454" width="8.83203125" style="15" customWidth="1"/>
    <col min="8455" max="8455" width="1.5" style="15" customWidth="1"/>
    <col min="8456" max="8460" width="5.83203125" style="15" customWidth="1"/>
    <col min="8461" max="8461" width="7" style="15" customWidth="1"/>
    <col min="8462" max="8467" width="6" style="15" customWidth="1"/>
    <col min="8468" max="8470" width="5.5" style="15" customWidth="1"/>
    <col min="8471" max="8471" width="1.5" style="15" customWidth="1"/>
    <col min="8472" max="8472" width="12.83203125" style="15" customWidth="1"/>
    <col min="8473" max="8474" width="12.5" style="15" bestFit="1" customWidth="1"/>
    <col min="8475" max="8706" width="8.83203125" style="15"/>
    <col min="8707" max="8707" width="3.6640625" style="15" customWidth="1"/>
    <col min="8708" max="8708" width="2.33203125" style="15" customWidth="1"/>
    <col min="8709" max="8709" width="14.5" style="15" customWidth="1"/>
    <col min="8710" max="8710" width="8.83203125" style="15" customWidth="1"/>
    <col min="8711" max="8711" width="1.5" style="15" customWidth="1"/>
    <col min="8712" max="8716" width="5.83203125" style="15" customWidth="1"/>
    <col min="8717" max="8717" width="7" style="15" customWidth="1"/>
    <col min="8718" max="8723" width="6" style="15" customWidth="1"/>
    <col min="8724" max="8726" width="5.5" style="15" customWidth="1"/>
    <col min="8727" max="8727" width="1.5" style="15" customWidth="1"/>
    <col min="8728" max="8728" width="12.83203125" style="15" customWidth="1"/>
    <col min="8729" max="8730" width="12.5" style="15" bestFit="1" customWidth="1"/>
    <col min="8731" max="8962" width="8.83203125" style="15"/>
    <col min="8963" max="8963" width="3.6640625" style="15" customWidth="1"/>
    <col min="8964" max="8964" width="2.33203125" style="15" customWidth="1"/>
    <col min="8965" max="8965" width="14.5" style="15" customWidth="1"/>
    <col min="8966" max="8966" width="8.83203125" style="15" customWidth="1"/>
    <col min="8967" max="8967" width="1.5" style="15" customWidth="1"/>
    <col min="8968" max="8972" width="5.83203125" style="15" customWidth="1"/>
    <col min="8973" max="8973" width="7" style="15" customWidth="1"/>
    <col min="8974" max="8979" width="6" style="15" customWidth="1"/>
    <col min="8980" max="8982" width="5.5" style="15" customWidth="1"/>
    <col min="8983" max="8983" width="1.5" style="15" customWidth="1"/>
    <col min="8984" max="8984" width="12.83203125" style="15" customWidth="1"/>
    <col min="8985" max="8986" width="12.5" style="15" bestFit="1" customWidth="1"/>
    <col min="8987" max="9218" width="8.83203125" style="15"/>
    <col min="9219" max="9219" width="3.6640625" style="15" customWidth="1"/>
    <col min="9220" max="9220" width="2.33203125" style="15" customWidth="1"/>
    <col min="9221" max="9221" width="14.5" style="15" customWidth="1"/>
    <col min="9222" max="9222" width="8.83203125" style="15" customWidth="1"/>
    <col min="9223" max="9223" width="1.5" style="15" customWidth="1"/>
    <col min="9224" max="9228" width="5.83203125" style="15" customWidth="1"/>
    <col min="9229" max="9229" width="7" style="15" customWidth="1"/>
    <col min="9230" max="9235" width="6" style="15" customWidth="1"/>
    <col min="9236" max="9238" width="5.5" style="15" customWidth="1"/>
    <col min="9239" max="9239" width="1.5" style="15" customWidth="1"/>
    <col min="9240" max="9240" width="12.83203125" style="15" customWidth="1"/>
    <col min="9241" max="9242" width="12.5" style="15" bestFit="1" customWidth="1"/>
    <col min="9243" max="9474" width="8.83203125" style="15"/>
    <col min="9475" max="9475" width="3.6640625" style="15" customWidth="1"/>
    <col min="9476" max="9476" width="2.33203125" style="15" customWidth="1"/>
    <col min="9477" max="9477" width="14.5" style="15" customWidth="1"/>
    <col min="9478" max="9478" width="8.83203125" style="15" customWidth="1"/>
    <col min="9479" max="9479" width="1.5" style="15" customWidth="1"/>
    <col min="9480" max="9484" width="5.83203125" style="15" customWidth="1"/>
    <col min="9485" max="9485" width="7" style="15" customWidth="1"/>
    <col min="9486" max="9491" width="6" style="15" customWidth="1"/>
    <col min="9492" max="9494" width="5.5" style="15" customWidth="1"/>
    <col min="9495" max="9495" width="1.5" style="15" customWidth="1"/>
    <col min="9496" max="9496" width="12.83203125" style="15" customWidth="1"/>
    <col min="9497" max="9498" width="12.5" style="15" bestFit="1" customWidth="1"/>
    <col min="9499" max="9730" width="8.83203125" style="15"/>
    <col min="9731" max="9731" width="3.6640625" style="15" customWidth="1"/>
    <col min="9732" max="9732" width="2.33203125" style="15" customWidth="1"/>
    <col min="9733" max="9733" width="14.5" style="15" customWidth="1"/>
    <col min="9734" max="9734" width="8.83203125" style="15" customWidth="1"/>
    <col min="9735" max="9735" width="1.5" style="15" customWidth="1"/>
    <col min="9736" max="9740" width="5.83203125" style="15" customWidth="1"/>
    <col min="9741" max="9741" width="7" style="15" customWidth="1"/>
    <col min="9742" max="9747" width="6" style="15" customWidth="1"/>
    <col min="9748" max="9750" width="5.5" style="15" customWidth="1"/>
    <col min="9751" max="9751" width="1.5" style="15" customWidth="1"/>
    <col min="9752" max="9752" width="12.83203125" style="15" customWidth="1"/>
    <col min="9753" max="9754" width="12.5" style="15" bestFit="1" customWidth="1"/>
    <col min="9755" max="9986" width="8.83203125" style="15"/>
    <col min="9987" max="9987" width="3.6640625" style="15" customWidth="1"/>
    <col min="9988" max="9988" width="2.33203125" style="15" customWidth="1"/>
    <col min="9989" max="9989" width="14.5" style="15" customWidth="1"/>
    <col min="9990" max="9990" width="8.83203125" style="15" customWidth="1"/>
    <col min="9991" max="9991" width="1.5" style="15" customWidth="1"/>
    <col min="9992" max="9996" width="5.83203125" style="15" customWidth="1"/>
    <col min="9997" max="9997" width="7" style="15" customWidth="1"/>
    <col min="9998" max="10003" width="6" style="15" customWidth="1"/>
    <col min="10004" max="10006" width="5.5" style="15" customWidth="1"/>
    <col min="10007" max="10007" width="1.5" style="15" customWidth="1"/>
    <col min="10008" max="10008" width="12.83203125" style="15" customWidth="1"/>
    <col min="10009" max="10010" width="12.5" style="15" bestFit="1" customWidth="1"/>
    <col min="10011" max="10242" width="8.83203125" style="15"/>
    <col min="10243" max="10243" width="3.6640625" style="15" customWidth="1"/>
    <col min="10244" max="10244" width="2.33203125" style="15" customWidth="1"/>
    <col min="10245" max="10245" width="14.5" style="15" customWidth="1"/>
    <col min="10246" max="10246" width="8.83203125" style="15" customWidth="1"/>
    <col min="10247" max="10247" width="1.5" style="15" customWidth="1"/>
    <col min="10248" max="10252" width="5.83203125" style="15" customWidth="1"/>
    <col min="10253" max="10253" width="7" style="15" customWidth="1"/>
    <col min="10254" max="10259" width="6" style="15" customWidth="1"/>
    <col min="10260" max="10262" width="5.5" style="15" customWidth="1"/>
    <col min="10263" max="10263" width="1.5" style="15" customWidth="1"/>
    <col min="10264" max="10264" width="12.83203125" style="15" customWidth="1"/>
    <col min="10265" max="10266" width="12.5" style="15" bestFit="1" customWidth="1"/>
    <col min="10267" max="10498" width="8.83203125" style="15"/>
    <col min="10499" max="10499" width="3.6640625" style="15" customWidth="1"/>
    <col min="10500" max="10500" width="2.33203125" style="15" customWidth="1"/>
    <col min="10501" max="10501" width="14.5" style="15" customWidth="1"/>
    <col min="10502" max="10502" width="8.83203125" style="15" customWidth="1"/>
    <col min="10503" max="10503" width="1.5" style="15" customWidth="1"/>
    <col min="10504" max="10508" width="5.83203125" style="15" customWidth="1"/>
    <col min="10509" max="10509" width="7" style="15" customWidth="1"/>
    <col min="10510" max="10515" width="6" style="15" customWidth="1"/>
    <col min="10516" max="10518" width="5.5" style="15" customWidth="1"/>
    <col min="10519" max="10519" width="1.5" style="15" customWidth="1"/>
    <col min="10520" max="10520" width="12.83203125" style="15" customWidth="1"/>
    <col min="10521" max="10522" width="12.5" style="15" bestFit="1" customWidth="1"/>
    <col min="10523" max="10754" width="8.83203125" style="15"/>
    <col min="10755" max="10755" width="3.6640625" style="15" customWidth="1"/>
    <col min="10756" max="10756" width="2.33203125" style="15" customWidth="1"/>
    <col min="10757" max="10757" width="14.5" style="15" customWidth="1"/>
    <col min="10758" max="10758" width="8.83203125" style="15" customWidth="1"/>
    <col min="10759" max="10759" width="1.5" style="15" customWidth="1"/>
    <col min="10760" max="10764" width="5.83203125" style="15" customWidth="1"/>
    <col min="10765" max="10765" width="7" style="15" customWidth="1"/>
    <col min="10766" max="10771" width="6" style="15" customWidth="1"/>
    <col min="10772" max="10774" width="5.5" style="15" customWidth="1"/>
    <col min="10775" max="10775" width="1.5" style="15" customWidth="1"/>
    <col min="10776" max="10776" width="12.83203125" style="15" customWidth="1"/>
    <col min="10777" max="10778" width="12.5" style="15" bestFit="1" customWidth="1"/>
    <col min="10779" max="11010" width="8.83203125" style="15"/>
    <col min="11011" max="11011" width="3.6640625" style="15" customWidth="1"/>
    <col min="11012" max="11012" width="2.33203125" style="15" customWidth="1"/>
    <col min="11013" max="11013" width="14.5" style="15" customWidth="1"/>
    <col min="11014" max="11014" width="8.83203125" style="15" customWidth="1"/>
    <col min="11015" max="11015" width="1.5" style="15" customWidth="1"/>
    <col min="11016" max="11020" width="5.83203125" style="15" customWidth="1"/>
    <col min="11021" max="11021" width="7" style="15" customWidth="1"/>
    <col min="11022" max="11027" width="6" style="15" customWidth="1"/>
    <col min="11028" max="11030" width="5.5" style="15" customWidth="1"/>
    <col min="11031" max="11031" width="1.5" style="15" customWidth="1"/>
    <col min="11032" max="11032" width="12.83203125" style="15" customWidth="1"/>
    <col min="11033" max="11034" width="12.5" style="15" bestFit="1" customWidth="1"/>
    <col min="11035" max="11266" width="8.83203125" style="15"/>
    <col min="11267" max="11267" width="3.6640625" style="15" customWidth="1"/>
    <col min="11268" max="11268" width="2.33203125" style="15" customWidth="1"/>
    <col min="11269" max="11269" width="14.5" style="15" customWidth="1"/>
    <col min="11270" max="11270" width="8.83203125" style="15" customWidth="1"/>
    <col min="11271" max="11271" width="1.5" style="15" customWidth="1"/>
    <col min="11272" max="11276" width="5.83203125" style="15" customWidth="1"/>
    <col min="11277" max="11277" width="7" style="15" customWidth="1"/>
    <col min="11278" max="11283" width="6" style="15" customWidth="1"/>
    <col min="11284" max="11286" width="5.5" style="15" customWidth="1"/>
    <col min="11287" max="11287" width="1.5" style="15" customWidth="1"/>
    <col min="11288" max="11288" width="12.83203125" style="15" customWidth="1"/>
    <col min="11289" max="11290" width="12.5" style="15" bestFit="1" customWidth="1"/>
    <col min="11291" max="11522" width="8.83203125" style="15"/>
    <col min="11523" max="11523" width="3.6640625" style="15" customWidth="1"/>
    <col min="11524" max="11524" width="2.33203125" style="15" customWidth="1"/>
    <col min="11525" max="11525" width="14.5" style="15" customWidth="1"/>
    <col min="11526" max="11526" width="8.83203125" style="15" customWidth="1"/>
    <col min="11527" max="11527" width="1.5" style="15" customWidth="1"/>
    <col min="11528" max="11532" width="5.83203125" style="15" customWidth="1"/>
    <col min="11533" max="11533" width="7" style="15" customWidth="1"/>
    <col min="11534" max="11539" width="6" style="15" customWidth="1"/>
    <col min="11540" max="11542" width="5.5" style="15" customWidth="1"/>
    <col min="11543" max="11543" width="1.5" style="15" customWidth="1"/>
    <col min="11544" max="11544" width="12.83203125" style="15" customWidth="1"/>
    <col min="11545" max="11546" width="12.5" style="15" bestFit="1" customWidth="1"/>
    <col min="11547" max="11778" width="8.83203125" style="15"/>
    <col min="11779" max="11779" width="3.6640625" style="15" customWidth="1"/>
    <col min="11780" max="11780" width="2.33203125" style="15" customWidth="1"/>
    <col min="11781" max="11781" width="14.5" style="15" customWidth="1"/>
    <col min="11782" max="11782" width="8.83203125" style="15" customWidth="1"/>
    <col min="11783" max="11783" width="1.5" style="15" customWidth="1"/>
    <col min="11784" max="11788" width="5.83203125" style="15" customWidth="1"/>
    <col min="11789" max="11789" width="7" style="15" customWidth="1"/>
    <col min="11790" max="11795" width="6" style="15" customWidth="1"/>
    <col min="11796" max="11798" width="5.5" style="15" customWidth="1"/>
    <col min="11799" max="11799" width="1.5" style="15" customWidth="1"/>
    <col min="11800" max="11800" width="12.83203125" style="15" customWidth="1"/>
    <col min="11801" max="11802" width="12.5" style="15" bestFit="1" customWidth="1"/>
    <col min="11803" max="12034" width="8.83203125" style="15"/>
    <col min="12035" max="12035" width="3.6640625" style="15" customWidth="1"/>
    <col min="12036" max="12036" width="2.33203125" style="15" customWidth="1"/>
    <col min="12037" max="12037" width="14.5" style="15" customWidth="1"/>
    <col min="12038" max="12038" width="8.83203125" style="15" customWidth="1"/>
    <col min="12039" max="12039" width="1.5" style="15" customWidth="1"/>
    <col min="12040" max="12044" width="5.83203125" style="15" customWidth="1"/>
    <col min="12045" max="12045" width="7" style="15" customWidth="1"/>
    <col min="12046" max="12051" width="6" style="15" customWidth="1"/>
    <col min="12052" max="12054" width="5.5" style="15" customWidth="1"/>
    <col min="12055" max="12055" width="1.5" style="15" customWidth="1"/>
    <col min="12056" max="12056" width="12.83203125" style="15" customWidth="1"/>
    <col min="12057" max="12058" width="12.5" style="15" bestFit="1" customWidth="1"/>
    <col min="12059" max="12290" width="8.83203125" style="15"/>
    <col min="12291" max="12291" width="3.6640625" style="15" customWidth="1"/>
    <col min="12292" max="12292" width="2.33203125" style="15" customWidth="1"/>
    <col min="12293" max="12293" width="14.5" style="15" customWidth="1"/>
    <col min="12294" max="12294" width="8.83203125" style="15" customWidth="1"/>
    <col min="12295" max="12295" width="1.5" style="15" customWidth="1"/>
    <col min="12296" max="12300" width="5.83203125" style="15" customWidth="1"/>
    <col min="12301" max="12301" width="7" style="15" customWidth="1"/>
    <col min="12302" max="12307" width="6" style="15" customWidth="1"/>
    <col min="12308" max="12310" width="5.5" style="15" customWidth="1"/>
    <col min="12311" max="12311" width="1.5" style="15" customWidth="1"/>
    <col min="12312" max="12312" width="12.83203125" style="15" customWidth="1"/>
    <col min="12313" max="12314" width="12.5" style="15" bestFit="1" customWidth="1"/>
    <col min="12315" max="12546" width="8.83203125" style="15"/>
    <col min="12547" max="12547" width="3.6640625" style="15" customWidth="1"/>
    <col min="12548" max="12548" width="2.33203125" style="15" customWidth="1"/>
    <col min="12549" max="12549" width="14.5" style="15" customWidth="1"/>
    <col min="12550" max="12550" width="8.83203125" style="15" customWidth="1"/>
    <col min="12551" max="12551" width="1.5" style="15" customWidth="1"/>
    <col min="12552" max="12556" width="5.83203125" style="15" customWidth="1"/>
    <col min="12557" max="12557" width="7" style="15" customWidth="1"/>
    <col min="12558" max="12563" width="6" style="15" customWidth="1"/>
    <col min="12564" max="12566" width="5.5" style="15" customWidth="1"/>
    <col min="12567" max="12567" width="1.5" style="15" customWidth="1"/>
    <col min="12568" max="12568" width="12.83203125" style="15" customWidth="1"/>
    <col min="12569" max="12570" width="12.5" style="15" bestFit="1" customWidth="1"/>
    <col min="12571" max="12802" width="8.83203125" style="15"/>
    <col min="12803" max="12803" width="3.6640625" style="15" customWidth="1"/>
    <col min="12804" max="12804" width="2.33203125" style="15" customWidth="1"/>
    <col min="12805" max="12805" width="14.5" style="15" customWidth="1"/>
    <col min="12806" max="12806" width="8.83203125" style="15" customWidth="1"/>
    <col min="12807" max="12807" width="1.5" style="15" customWidth="1"/>
    <col min="12808" max="12812" width="5.83203125" style="15" customWidth="1"/>
    <col min="12813" max="12813" width="7" style="15" customWidth="1"/>
    <col min="12814" max="12819" width="6" style="15" customWidth="1"/>
    <col min="12820" max="12822" width="5.5" style="15" customWidth="1"/>
    <col min="12823" max="12823" width="1.5" style="15" customWidth="1"/>
    <col min="12824" max="12824" width="12.83203125" style="15" customWidth="1"/>
    <col min="12825" max="12826" width="12.5" style="15" bestFit="1" customWidth="1"/>
    <col min="12827" max="13058" width="8.83203125" style="15"/>
    <col min="13059" max="13059" width="3.6640625" style="15" customWidth="1"/>
    <col min="13060" max="13060" width="2.33203125" style="15" customWidth="1"/>
    <col min="13061" max="13061" width="14.5" style="15" customWidth="1"/>
    <col min="13062" max="13062" width="8.83203125" style="15" customWidth="1"/>
    <col min="13063" max="13063" width="1.5" style="15" customWidth="1"/>
    <col min="13064" max="13068" width="5.83203125" style="15" customWidth="1"/>
    <col min="13069" max="13069" width="7" style="15" customWidth="1"/>
    <col min="13070" max="13075" width="6" style="15" customWidth="1"/>
    <col min="13076" max="13078" width="5.5" style="15" customWidth="1"/>
    <col min="13079" max="13079" width="1.5" style="15" customWidth="1"/>
    <col min="13080" max="13080" width="12.83203125" style="15" customWidth="1"/>
    <col min="13081" max="13082" width="12.5" style="15" bestFit="1" customWidth="1"/>
    <col min="13083" max="13314" width="8.83203125" style="15"/>
    <col min="13315" max="13315" width="3.6640625" style="15" customWidth="1"/>
    <col min="13316" max="13316" width="2.33203125" style="15" customWidth="1"/>
    <col min="13317" max="13317" width="14.5" style="15" customWidth="1"/>
    <col min="13318" max="13318" width="8.83203125" style="15" customWidth="1"/>
    <col min="13319" max="13319" width="1.5" style="15" customWidth="1"/>
    <col min="13320" max="13324" width="5.83203125" style="15" customWidth="1"/>
    <col min="13325" max="13325" width="7" style="15" customWidth="1"/>
    <col min="13326" max="13331" width="6" style="15" customWidth="1"/>
    <col min="13332" max="13334" width="5.5" style="15" customWidth="1"/>
    <col min="13335" max="13335" width="1.5" style="15" customWidth="1"/>
    <col min="13336" max="13336" width="12.83203125" style="15" customWidth="1"/>
    <col min="13337" max="13338" width="12.5" style="15" bestFit="1" customWidth="1"/>
    <col min="13339" max="13570" width="8.83203125" style="15"/>
    <col min="13571" max="13571" width="3.6640625" style="15" customWidth="1"/>
    <col min="13572" max="13572" width="2.33203125" style="15" customWidth="1"/>
    <col min="13573" max="13573" width="14.5" style="15" customWidth="1"/>
    <col min="13574" max="13574" width="8.83203125" style="15" customWidth="1"/>
    <col min="13575" max="13575" width="1.5" style="15" customWidth="1"/>
    <col min="13576" max="13580" width="5.83203125" style="15" customWidth="1"/>
    <col min="13581" max="13581" width="7" style="15" customWidth="1"/>
    <col min="13582" max="13587" width="6" style="15" customWidth="1"/>
    <col min="13588" max="13590" width="5.5" style="15" customWidth="1"/>
    <col min="13591" max="13591" width="1.5" style="15" customWidth="1"/>
    <col min="13592" max="13592" width="12.83203125" style="15" customWidth="1"/>
    <col min="13593" max="13594" width="12.5" style="15" bestFit="1" customWidth="1"/>
    <col min="13595" max="13826" width="8.83203125" style="15"/>
    <col min="13827" max="13827" width="3.6640625" style="15" customWidth="1"/>
    <col min="13828" max="13828" width="2.33203125" style="15" customWidth="1"/>
    <col min="13829" max="13829" width="14.5" style="15" customWidth="1"/>
    <col min="13830" max="13830" width="8.83203125" style="15" customWidth="1"/>
    <col min="13831" max="13831" width="1.5" style="15" customWidth="1"/>
    <col min="13832" max="13836" width="5.83203125" style="15" customWidth="1"/>
    <col min="13837" max="13837" width="7" style="15" customWidth="1"/>
    <col min="13838" max="13843" width="6" style="15" customWidth="1"/>
    <col min="13844" max="13846" width="5.5" style="15" customWidth="1"/>
    <col min="13847" max="13847" width="1.5" style="15" customWidth="1"/>
    <col min="13848" max="13848" width="12.83203125" style="15" customWidth="1"/>
    <col min="13849" max="13850" width="12.5" style="15" bestFit="1" customWidth="1"/>
    <col min="13851" max="14082" width="8.83203125" style="15"/>
    <col min="14083" max="14083" width="3.6640625" style="15" customWidth="1"/>
    <col min="14084" max="14084" width="2.33203125" style="15" customWidth="1"/>
    <col min="14085" max="14085" width="14.5" style="15" customWidth="1"/>
    <col min="14086" max="14086" width="8.83203125" style="15" customWidth="1"/>
    <col min="14087" max="14087" width="1.5" style="15" customWidth="1"/>
    <col min="14088" max="14092" width="5.83203125" style="15" customWidth="1"/>
    <col min="14093" max="14093" width="7" style="15" customWidth="1"/>
    <col min="14094" max="14099" width="6" style="15" customWidth="1"/>
    <col min="14100" max="14102" width="5.5" style="15" customWidth="1"/>
    <col min="14103" max="14103" width="1.5" style="15" customWidth="1"/>
    <col min="14104" max="14104" width="12.83203125" style="15" customWidth="1"/>
    <col min="14105" max="14106" width="12.5" style="15" bestFit="1" customWidth="1"/>
    <col min="14107" max="14338" width="8.83203125" style="15"/>
    <col min="14339" max="14339" width="3.6640625" style="15" customWidth="1"/>
    <col min="14340" max="14340" width="2.33203125" style="15" customWidth="1"/>
    <col min="14341" max="14341" width="14.5" style="15" customWidth="1"/>
    <col min="14342" max="14342" width="8.83203125" style="15" customWidth="1"/>
    <col min="14343" max="14343" width="1.5" style="15" customWidth="1"/>
    <col min="14344" max="14348" width="5.83203125" style="15" customWidth="1"/>
    <col min="14349" max="14349" width="7" style="15" customWidth="1"/>
    <col min="14350" max="14355" width="6" style="15" customWidth="1"/>
    <col min="14356" max="14358" width="5.5" style="15" customWidth="1"/>
    <col min="14359" max="14359" width="1.5" style="15" customWidth="1"/>
    <col min="14360" max="14360" width="12.83203125" style="15" customWidth="1"/>
    <col min="14361" max="14362" width="12.5" style="15" bestFit="1" customWidth="1"/>
    <col min="14363" max="14594" width="8.83203125" style="15"/>
    <col min="14595" max="14595" width="3.6640625" style="15" customWidth="1"/>
    <col min="14596" max="14596" width="2.33203125" style="15" customWidth="1"/>
    <col min="14597" max="14597" width="14.5" style="15" customWidth="1"/>
    <col min="14598" max="14598" width="8.83203125" style="15" customWidth="1"/>
    <col min="14599" max="14599" width="1.5" style="15" customWidth="1"/>
    <col min="14600" max="14604" width="5.83203125" style="15" customWidth="1"/>
    <col min="14605" max="14605" width="7" style="15" customWidth="1"/>
    <col min="14606" max="14611" width="6" style="15" customWidth="1"/>
    <col min="14612" max="14614" width="5.5" style="15" customWidth="1"/>
    <col min="14615" max="14615" width="1.5" style="15" customWidth="1"/>
    <col min="14616" max="14616" width="12.83203125" style="15" customWidth="1"/>
    <col min="14617" max="14618" width="12.5" style="15" bestFit="1" customWidth="1"/>
    <col min="14619" max="14850" width="8.83203125" style="15"/>
    <col min="14851" max="14851" width="3.6640625" style="15" customWidth="1"/>
    <col min="14852" max="14852" width="2.33203125" style="15" customWidth="1"/>
    <col min="14853" max="14853" width="14.5" style="15" customWidth="1"/>
    <col min="14854" max="14854" width="8.83203125" style="15" customWidth="1"/>
    <col min="14855" max="14855" width="1.5" style="15" customWidth="1"/>
    <col min="14856" max="14860" width="5.83203125" style="15" customWidth="1"/>
    <col min="14861" max="14861" width="7" style="15" customWidth="1"/>
    <col min="14862" max="14867" width="6" style="15" customWidth="1"/>
    <col min="14868" max="14870" width="5.5" style="15" customWidth="1"/>
    <col min="14871" max="14871" width="1.5" style="15" customWidth="1"/>
    <col min="14872" max="14872" width="12.83203125" style="15" customWidth="1"/>
    <col min="14873" max="14874" width="12.5" style="15" bestFit="1" customWidth="1"/>
    <col min="14875" max="15106" width="8.83203125" style="15"/>
    <col min="15107" max="15107" width="3.6640625" style="15" customWidth="1"/>
    <col min="15108" max="15108" width="2.33203125" style="15" customWidth="1"/>
    <col min="15109" max="15109" width="14.5" style="15" customWidth="1"/>
    <col min="15110" max="15110" width="8.83203125" style="15" customWidth="1"/>
    <col min="15111" max="15111" width="1.5" style="15" customWidth="1"/>
    <col min="15112" max="15116" width="5.83203125" style="15" customWidth="1"/>
    <col min="15117" max="15117" width="7" style="15" customWidth="1"/>
    <col min="15118" max="15123" width="6" style="15" customWidth="1"/>
    <col min="15124" max="15126" width="5.5" style="15" customWidth="1"/>
    <col min="15127" max="15127" width="1.5" style="15" customWidth="1"/>
    <col min="15128" max="15128" width="12.83203125" style="15" customWidth="1"/>
    <col min="15129" max="15130" width="12.5" style="15" bestFit="1" customWidth="1"/>
    <col min="15131" max="15362" width="8.83203125" style="15"/>
    <col min="15363" max="15363" width="3.6640625" style="15" customWidth="1"/>
    <col min="15364" max="15364" width="2.33203125" style="15" customWidth="1"/>
    <col min="15365" max="15365" width="14.5" style="15" customWidth="1"/>
    <col min="15366" max="15366" width="8.83203125" style="15" customWidth="1"/>
    <col min="15367" max="15367" width="1.5" style="15" customWidth="1"/>
    <col min="15368" max="15372" width="5.83203125" style="15" customWidth="1"/>
    <col min="15373" max="15373" width="7" style="15" customWidth="1"/>
    <col min="15374" max="15379" width="6" style="15" customWidth="1"/>
    <col min="15380" max="15382" width="5.5" style="15" customWidth="1"/>
    <col min="15383" max="15383" width="1.5" style="15" customWidth="1"/>
    <col min="15384" max="15384" width="12.83203125" style="15" customWidth="1"/>
    <col min="15385" max="15386" width="12.5" style="15" bestFit="1" customWidth="1"/>
    <col min="15387" max="15618" width="8.83203125" style="15"/>
    <col min="15619" max="15619" width="3.6640625" style="15" customWidth="1"/>
    <col min="15620" max="15620" width="2.33203125" style="15" customWidth="1"/>
    <col min="15621" max="15621" width="14.5" style="15" customWidth="1"/>
    <col min="15622" max="15622" width="8.83203125" style="15" customWidth="1"/>
    <col min="15623" max="15623" width="1.5" style="15" customWidth="1"/>
    <col min="15624" max="15628" width="5.83203125" style="15" customWidth="1"/>
    <col min="15629" max="15629" width="7" style="15" customWidth="1"/>
    <col min="15630" max="15635" width="6" style="15" customWidth="1"/>
    <col min="15636" max="15638" width="5.5" style="15" customWidth="1"/>
    <col min="15639" max="15639" width="1.5" style="15" customWidth="1"/>
    <col min="15640" max="15640" width="12.83203125" style="15" customWidth="1"/>
    <col min="15641" max="15642" width="12.5" style="15" bestFit="1" customWidth="1"/>
    <col min="15643" max="15874" width="8.83203125" style="15"/>
    <col min="15875" max="15875" width="3.6640625" style="15" customWidth="1"/>
    <col min="15876" max="15876" width="2.33203125" style="15" customWidth="1"/>
    <col min="15877" max="15877" width="14.5" style="15" customWidth="1"/>
    <col min="15878" max="15878" width="8.83203125" style="15" customWidth="1"/>
    <col min="15879" max="15879" width="1.5" style="15" customWidth="1"/>
    <col min="15880" max="15884" width="5.83203125" style="15" customWidth="1"/>
    <col min="15885" max="15885" width="7" style="15" customWidth="1"/>
    <col min="15886" max="15891" width="6" style="15" customWidth="1"/>
    <col min="15892" max="15894" width="5.5" style="15" customWidth="1"/>
    <col min="15895" max="15895" width="1.5" style="15" customWidth="1"/>
    <col min="15896" max="15896" width="12.83203125" style="15" customWidth="1"/>
    <col min="15897" max="15898" width="12.5" style="15" bestFit="1" customWidth="1"/>
    <col min="15899" max="16130" width="8.83203125" style="15"/>
    <col min="16131" max="16131" width="3.6640625" style="15" customWidth="1"/>
    <col min="16132" max="16132" width="2.33203125" style="15" customWidth="1"/>
    <col min="16133" max="16133" width="14.5" style="15" customWidth="1"/>
    <col min="16134" max="16134" width="8.83203125" style="15" customWidth="1"/>
    <col min="16135" max="16135" width="1.5" style="15" customWidth="1"/>
    <col min="16136" max="16140" width="5.83203125" style="15" customWidth="1"/>
    <col min="16141" max="16141" width="7" style="15" customWidth="1"/>
    <col min="16142" max="16147" width="6" style="15" customWidth="1"/>
    <col min="16148" max="16150" width="5.5" style="15" customWidth="1"/>
    <col min="16151" max="16151" width="1.5" style="15" customWidth="1"/>
    <col min="16152" max="16152" width="12.83203125" style="15" customWidth="1"/>
    <col min="16153" max="16154" width="12.5" style="15" bestFit="1" customWidth="1"/>
    <col min="16155" max="16384" width="8.83203125" style="15"/>
  </cols>
  <sheetData>
    <row r="1" spans="1:30" ht="18.75" customHeight="1">
      <c r="A1" s="198" t="s">
        <v>104</v>
      </c>
      <c r="B1" s="196"/>
      <c r="C1" s="196"/>
      <c r="D1" s="196"/>
      <c r="E1" s="196"/>
      <c r="F1" s="196"/>
      <c r="G1" s="196"/>
      <c r="H1" s="196"/>
      <c r="I1" s="196"/>
      <c r="J1" s="196"/>
      <c r="K1" s="197" t="s">
        <v>123</v>
      </c>
      <c r="L1" s="196"/>
      <c r="M1" s="196"/>
      <c r="N1" s="196"/>
      <c r="O1" s="196"/>
      <c r="P1" s="196"/>
      <c r="Q1" s="196"/>
      <c r="R1" s="196"/>
      <c r="S1" s="196"/>
      <c r="T1" s="196"/>
      <c r="U1" s="195"/>
      <c r="V1" s="194"/>
      <c r="W1" s="18"/>
    </row>
    <row r="2" spans="1:30" ht="16" customHeight="1">
      <c r="A2" s="193"/>
      <c r="B2" s="190" t="s">
        <v>165</v>
      </c>
      <c r="C2" s="190"/>
      <c r="D2" s="190"/>
      <c r="E2" s="190"/>
      <c r="F2" s="190"/>
      <c r="G2" s="190"/>
      <c r="H2" s="190"/>
      <c r="I2" s="190"/>
      <c r="J2" s="190"/>
      <c r="K2" s="190"/>
      <c r="L2" s="190"/>
      <c r="M2" s="190"/>
      <c r="N2" s="190"/>
      <c r="O2" s="190"/>
      <c r="P2" s="190"/>
      <c r="Q2" s="190"/>
      <c r="R2" s="190"/>
      <c r="S2" s="190"/>
      <c r="T2" s="190"/>
      <c r="U2" s="190"/>
      <c r="V2" s="189"/>
      <c r="W2" s="18"/>
      <c r="X2" s="183"/>
      <c r="Y2" s="175"/>
      <c r="Z2" s="175"/>
      <c r="AA2" s="175"/>
      <c r="AB2" s="175"/>
      <c r="AC2" s="175"/>
      <c r="AD2" s="175"/>
    </row>
    <row r="3" spans="1:30" ht="16" customHeight="1">
      <c r="A3" s="193"/>
      <c r="B3" s="433" t="s">
        <v>163</v>
      </c>
      <c r="C3" s="433"/>
      <c r="D3" s="433"/>
      <c r="E3" s="433"/>
      <c r="F3" s="433"/>
      <c r="G3" s="433"/>
      <c r="H3" s="433"/>
      <c r="I3" s="433"/>
      <c r="J3" s="433"/>
      <c r="K3" s="433"/>
      <c r="L3" s="433"/>
      <c r="M3" s="433"/>
      <c r="N3" s="433"/>
      <c r="O3" s="433"/>
      <c r="P3" s="433"/>
      <c r="Q3" s="433"/>
      <c r="R3" s="433"/>
      <c r="S3" s="433"/>
      <c r="T3" s="190"/>
      <c r="U3" s="190"/>
      <c r="V3" s="189"/>
      <c r="W3" s="18"/>
      <c r="X3" s="183"/>
      <c r="Y3" s="175"/>
      <c r="Z3" s="175"/>
      <c r="AA3" s="175"/>
      <c r="AB3" s="175"/>
      <c r="AC3" s="175"/>
      <c r="AD3" s="175"/>
    </row>
    <row r="4" spans="1:30" ht="16" customHeight="1">
      <c r="A4" s="193"/>
      <c r="B4" s="228" t="s">
        <v>164</v>
      </c>
      <c r="C4" s="229"/>
      <c r="D4" s="229"/>
      <c r="E4" s="229"/>
      <c r="F4" s="229"/>
      <c r="G4" s="229"/>
      <c r="H4" s="229"/>
      <c r="I4" s="229"/>
      <c r="J4" s="229"/>
      <c r="K4" s="229"/>
      <c r="L4" s="229"/>
      <c r="M4" s="229"/>
      <c r="N4" s="229"/>
      <c r="O4" s="229"/>
      <c r="P4" s="229"/>
      <c r="Q4" s="229"/>
      <c r="R4" s="229"/>
      <c r="S4" s="229"/>
      <c r="T4" s="190"/>
      <c r="U4" s="190"/>
      <c r="V4" s="189"/>
      <c r="W4" s="18"/>
      <c r="X4" s="183"/>
      <c r="Y4" s="175"/>
      <c r="Z4" s="175"/>
      <c r="AA4" s="175"/>
      <c r="AB4" s="175"/>
      <c r="AC4" s="175"/>
      <c r="AD4" s="175"/>
    </row>
    <row r="5" spans="1:30" ht="16" customHeight="1">
      <c r="A5" s="192"/>
      <c r="B5" s="230" t="s">
        <v>166</v>
      </c>
      <c r="C5" s="191"/>
      <c r="D5" s="191"/>
      <c r="E5" s="191"/>
      <c r="F5" s="191"/>
      <c r="G5" s="191"/>
      <c r="H5" s="191"/>
      <c r="I5" s="191"/>
      <c r="J5" s="191"/>
      <c r="K5" s="191"/>
      <c r="L5" s="191"/>
      <c r="M5" s="190"/>
      <c r="N5" s="190"/>
      <c r="O5" s="190"/>
      <c r="P5" s="190"/>
      <c r="Q5" s="190"/>
      <c r="R5" s="190"/>
      <c r="S5" s="190"/>
      <c r="T5" s="190"/>
      <c r="U5" s="190"/>
      <c r="V5" s="189"/>
      <c r="W5" s="18"/>
      <c r="X5" s="183"/>
      <c r="Y5" s="175"/>
      <c r="Z5" s="175"/>
      <c r="AA5" s="175"/>
      <c r="AB5" s="175"/>
      <c r="AC5" s="175"/>
      <c r="AD5" s="175"/>
    </row>
    <row r="6" spans="1:30" s="185" customFormat="1" ht="27" customHeight="1" thickBot="1">
      <c r="A6" s="188"/>
      <c r="B6" s="422" t="s">
        <v>0</v>
      </c>
      <c r="C6" s="423"/>
      <c r="D6" s="247"/>
      <c r="E6" s="424"/>
      <c r="F6" s="425" t="s">
        <v>103</v>
      </c>
      <c r="G6" s="422"/>
      <c r="H6" s="423"/>
      <c r="I6" s="426"/>
      <c r="J6" s="427"/>
      <c r="K6" s="428" t="s">
        <v>102</v>
      </c>
      <c r="L6" s="429"/>
      <c r="M6" s="416"/>
      <c r="N6" s="417"/>
      <c r="O6" s="417"/>
      <c r="P6" s="417"/>
      <c r="Q6" s="417"/>
      <c r="R6" s="417"/>
      <c r="S6" s="417"/>
      <c r="T6" s="417"/>
      <c r="U6" s="417"/>
      <c r="V6" s="418"/>
      <c r="W6" s="187"/>
      <c r="X6" s="183"/>
      <c r="Y6" s="175"/>
      <c r="Z6" s="175"/>
      <c r="AA6" s="175"/>
      <c r="AB6" s="175"/>
      <c r="AC6" s="175"/>
      <c r="AD6" s="175"/>
    </row>
    <row r="7" spans="1:30" s="185" customFormat="1" ht="27" customHeight="1" thickBot="1">
      <c r="A7" s="434"/>
      <c r="B7" s="419" t="s">
        <v>101</v>
      </c>
      <c r="C7" s="420"/>
      <c r="D7" s="420"/>
      <c r="E7" s="420"/>
      <c r="F7" s="420"/>
      <c r="G7" s="421"/>
      <c r="H7" s="420" t="s">
        <v>100</v>
      </c>
      <c r="I7" s="420"/>
      <c r="J7" s="420"/>
      <c r="K7" s="420"/>
      <c r="L7" s="419" t="s">
        <v>99</v>
      </c>
      <c r="M7" s="420"/>
      <c r="N7" s="420"/>
      <c r="O7" s="420"/>
      <c r="P7" s="420"/>
      <c r="Q7" s="420"/>
      <c r="R7" s="420"/>
      <c r="S7" s="420"/>
      <c r="T7" s="420"/>
      <c r="U7" s="420"/>
      <c r="V7" s="421"/>
      <c r="W7" s="186"/>
      <c r="X7" s="183"/>
      <c r="Y7" s="175"/>
      <c r="Z7" s="175"/>
      <c r="AA7" s="175"/>
      <c r="AB7" s="175"/>
      <c r="AC7" s="175"/>
      <c r="AD7" s="175"/>
    </row>
    <row r="8" spans="1:30" ht="15" customHeight="1" thickBot="1">
      <c r="A8" s="435"/>
      <c r="B8" s="444" t="s">
        <v>98</v>
      </c>
      <c r="C8" s="445"/>
      <c r="D8" s="446"/>
      <c r="E8" s="447"/>
      <c r="F8" s="447"/>
      <c r="G8" s="448"/>
      <c r="H8" s="128"/>
      <c r="I8" s="128"/>
      <c r="J8" s="128"/>
      <c r="K8" s="184"/>
      <c r="L8" s="430" t="s">
        <v>97</v>
      </c>
      <c r="M8" s="431"/>
      <c r="N8" s="431"/>
      <c r="O8" s="431"/>
      <c r="P8" s="431"/>
      <c r="Q8" s="431"/>
      <c r="R8" s="431"/>
      <c r="S8" s="431"/>
      <c r="T8" s="431"/>
      <c r="U8" s="431"/>
      <c r="V8" s="432"/>
      <c r="W8" s="18"/>
      <c r="X8" s="183"/>
      <c r="Y8" s="175"/>
      <c r="Z8" s="175"/>
      <c r="AA8" s="175"/>
      <c r="AB8" s="175"/>
      <c r="AC8" s="175"/>
      <c r="AD8" s="175"/>
    </row>
    <row r="9" spans="1:30" ht="15" customHeight="1">
      <c r="A9" s="349" t="s">
        <v>96</v>
      </c>
      <c r="B9" s="322" t="s">
        <v>168</v>
      </c>
      <c r="C9" s="323"/>
      <c r="D9" s="323"/>
      <c r="E9" s="323"/>
      <c r="F9" s="323"/>
      <c r="G9" s="324"/>
      <c r="H9" s="415" t="s">
        <v>95</v>
      </c>
      <c r="I9" s="415"/>
      <c r="J9" s="415"/>
      <c r="K9" s="415"/>
      <c r="L9" s="274" t="s">
        <v>138</v>
      </c>
      <c r="M9" s="275"/>
      <c r="N9" s="275"/>
      <c r="O9" s="275"/>
      <c r="P9" s="275"/>
      <c r="Q9" s="275"/>
      <c r="R9" s="275"/>
      <c r="S9" s="275"/>
      <c r="T9" s="275"/>
      <c r="U9" s="275"/>
      <c r="V9" s="276"/>
      <c r="W9" s="18"/>
      <c r="X9" s="175"/>
      <c r="Y9" s="175"/>
      <c r="Z9" s="175"/>
      <c r="AA9" s="175"/>
      <c r="AB9" s="175"/>
      <c r="AC9" s="175"/>
      <c r="AD9" s="175"/>
    </row>
    <row r="10" spans="1:30" ht="15" customHeight="1">
      <c r="A10" s="349"/>
      <c r="B10" s="325"/>
      <c r="C10" s="326"/>
      <c r="D10" s="326"/>
      <c r="E10" s="326"/>
      <c r="F10" s="326"/>
      <c r="G10" s="327"/>
      <c r="H10" s="37"/>
      <c r="I10" s="37"/>
      <c r="J10" s="37"/>
      <c r="K10" s="37"/>
      <c r="L10" s="277"/>
      <c r="M10" s="278"/>
      <c r="N10" s="278"/>
      <c r="O10" s="278"/>
      <c r="P10" s="278"/>
      <c r="Q10" s="278"/>
      <c r="R10" s="278"/>
      <c r="S10" s="278"/>
      <c r="T10" s="278"/>
      <c r="U10" s="278"/>
      <c r="V10" s="279"/>
      <c r="W10" s="18"/>
      <c r="X10" s="175"/>
      <c r="Y10" s="175"/>
      <c r="Z10" s="175"/>
      <c r="AA10" s="175"/>
      <c r="AB10" s="175"/>
      <c r="AC10" s="175"/>
      <c r="AD10" s="175"/>
    </row>
    <row r="11" spans="1:30" ht="15" customHeight="1">
      <c r="A11" s="349"/>
      <c r="B11" s="319" t="s">
        <v>94</v>
      </c>
      <c r="C11" s="320"/>
      <c r="D11" s="320"/>
      <c r="E11" s="320"/>
      <c r="F11" s="320"/>
      <c r="G11" s="321"/>
      <c r="H11" s="370" t="s">
        <v>93</v>
      </c>
      <c r="I11" s="370"/>
      <c r="J11" s="370"/>
      <c r="K11" s="370"/>
      <c r="L11" s="280"/>
      <c r="M11" s="281"/>
      <c r="N11" s="281"/>
      <c r="O11" s="281"/>
      <c r="P11" s="281"/>
      <c r="Q11" s="281"/>
      <c r="R11" s="281"/>
      <c r="S11" s="281"/>
      <c r="T11" s="281"/>
      <c r="U11" s="281"/>
      <c r="V11" s="282"/>
      <c r="W11" s="18"/>
      <c r="AA11" s="175"/>
      <c r="AB11" s="175"/>
      <c r="AC11" s="175"/>
      <c r="AD11" s="175"/>
    </row>
    <row r="12" spans="1:30" ht="15" customHeight="1">
      <c r="A12" s="349"/>
      <c r="B12" s="322"/>
      <c r="C12" s="323"/>
      <c r="D12" s="323"/>
      <c r="E12" s="323"/>
      <c r="F12" s="323"/>
      <c r="G12" s="324"/>
      <c r="H12" s="37"/>
      <c r="I12" s="37"/>
      <c r="J12" s="37"/>
      <c r="K12" s="37"/>
      <c r="L12" s="274" t="s">
        <v>137</v>
      </c>
      <c r="M12" s="275"/>
      <c r="N12" s="275"/>
      <c r="O12" s="275"/>
      <c r="P12" s="275"/>
      <c r="Q12" s="275"/>
      <c r="R12" s="275"/>
      <c r="S12" s="275"/>
      <c r="T12" s="275"/>
      <c r="U12" s="275"/>
      <c r="V12" s="276"/>
      <c r="W12" s="18"/>
      <c r="X12" s="182"/>
      <c r="Y12" s="181"/>
      <c r="Z12" s="180"/>
      <c r="AA12" s="175"/>
      <c r="AB12" s="175"/>
      <c r="AC12" s="175"/>
      <c r="AD12" s="175"/>
    </row>
    <row r="13" spans="1:30" ht="15" customHeight="1">
      <c r="A13" s="349"/>
      <c r="B13" s="325"/>
      <c r="C13" s="326"/>
      <c r="D13" s="326"/>
      <c r="E13" s="326"/>
      <c r="F13" s="326"/>
      <c r="G13" s="327"/>
      <c r="H13" s="37"/>
      <c r="I13" s="179" t="s">
        <v>92</v>
      </c>
      <c r="J13" s="177"/>
      <c r="K13" s="176"/>
      <c r="L13" s="280"/>
      <c r="M13" s="281"/>
      <c r="N13" s="281"/>
      <c r="O13" s="281"/>
      <c r="P13" s="281"/>
      <c r="Q13" s="281"/>
      <c r="R13" s="281"/>
      <c r="S13" s="281"/>
      <c r="T13" s="281"/>
      <c r="U13" s="281"/>
      <c r="V13" s="282"/>
      <c r="W13" s="18"/>
      <c r="X13" s="165"/>
      <c r="Y13" s="165"/>
      <c r="Z13" s="165"/>
      <c r="AA13" s="175"/>
      <c r="AB13" s="175"/>
      <c r="AC13" s="175"/>
      <c r="AD13" s="175"/>
    </row>
    <row r="14" spans="1:30" ht="15" customHeight="1">
      <c r="A14" s="349"/>
      <c r="B14" s="319" t="s">
        <v>172</v>
      </c>
      <c r="C14" s="320"/>
      <c r="D14" s="320"/>
      <c r="E14" s="320"/>
      <c r="F14" s="320"/>
      <c r="G14" s="321"/>
      <c r="H14" s="37"/>
      <c r="I14" s="178" t="s">
        <v>171</v>
      </c>
      <c r="J14" s="177"/>
      <c r="K14" s="176"/>
      <c r="L14" s="274" t="s">
        <v>124</v>
      </c>
      <c r="M14" s="275"/>
      <c r="N14" s="275"/>
      <c r="O14" s="275"/>
      <c r="P14" s="275"/>
      <c r="Q14" s="275"/>
      <c r="R14" s="275"/>
      <c r="S14" s="275"/>
      <c r="T14" s="275"/>
      <c r="U14" s="275"/>
      <c r="V14" s="276"/>
      <c r="W14" s="18"/>
      <c r="X14" s="165"/>
      <c r="Y14" s="165"/>
      <c r="Z14" s="165"/>
      <c r="AA14" s="175"/>
      <c r="AB14" s="175"/>
      <c r="AC14" s="175"/>
      <c r="AD14" s="175"/>
    </row>
    <row r="15" spans="1:30" ht="15" customHeight="1">
      <c r="A15" s="349"/>
      <c r="B15" s="322"/>
      <c r="C15" s="323"/>
      <c r="D15" s="323"/>
      <c r="E15" s="323"/>
      <c r="F15" s="323"/>
      <c r="G15" s="324"/>
      <c r="H15" s="37"/>
      <c r="I15" s="331"/>
      <c r="J15" s="331"/>
      <c r="K15" s="37"/>
      <c r="L15" s="277"/>
      <c r="M15" s="278"/>
      <c r="N15" s="278"/>
      <c r="O15" s="278"/>
      <c r="P15" s="278"/>
      <c r="Q15" s="278"/>
      <c r="R15" s="278"/>
      <c r="S15" s="278"/>
      <c r="T15" s="278"/>
      <c r="U15" s="278"/>
      <c r="V15" s="279"/>
      <c r="W15" s="18"/>
      <c r="X15" s="165"/>
      <c r="Y15" s="165"/>
      <c r="Z15" s="165"/>
      <c r="AA15" s="175"/>
      <c r="AB15" s="175"/>
      <c r="AC15" s="175"/>
      <c r="AD15" s="175"/>
    </row>
    <row r="16" spans="1:30" ht="15" customHeight="1">
      <c r="A16" s="349"/>
      <c r="B16" s="325"/>
      <c r="C16" s="326"/>
      <c r="D16" s="326"/>
      <c r="E16" s="326"/>
      <c r="F16" s="326"/>
      <c r="G16" s="327"/>
      <c r="H16" s="37"/>
      <c r="I16" s="37"/>
      <c r="J16" s="37"/>
      <c r="K16" s="37"/>
      <c r="L16" s="280"/>
      <c r="M16" s="281"/>
      <c r="N16" s="281"/>
      <c r="O16" s="281"/>
      <c r="P16" s="281"/>
      <c r="Q16" s="281"/>
      <c r="R16" s="281"/>
      <c r="S16" s="281"/>
      <c r="T16" s="281"/>
      <c r="U16" s="281"/>
      <c r="V16" s="282"/>
      <c r="W16" s="18"/>
      <c r="X16" s="169"/>
      <c r="Y16" s="169"/>
      <c r="Z16" s="169"/>
      <c r="AA16" s="175"/>
      <c r="AB16" s="175"/>
      <c r="AC16" s="175"/>
      <c r="AD16" s="175"/>
    </row>
    <row r="17" spans="1:30" ht="15" customHeight="1">
      <c r="A17" s="349"/>
      <c r="B17" s="319" t="s">
        <v>90</v>
      </c>
      <c r="C17" s="320"/>
      <c r="D17" s="320"/>
      <c r="E17" s="320"/>
      <c r="F17" s="320"/>
      <c r="G17" s="321"/>
      <c r="H17" s="37"/>
      <c r="I17" s="37"/>
      <c r="J17" s="37"/>
      <c r="K17" s="37"/>
      <c r="L17" s="274" t="s">
        <v>91</v>
      </c>
      <c r="M17" s="275"/>
      <c r="N17" s="275"/>
      <c r="O17" s="275"/>
      <c r="P17" s="275"/>
      <c r="Q17" s="275"/>
      <c r="R17" s="275"/>
      <c r="S17" s="275"/>
      <c r="T17" s="275"/>
      <c r="U17" s="275"/>
      <c r="V17" s="276"/>
      <c r="W17" s="18"/>
      <c r="X17" s="169"/>
      <c r="Y17" s="169"/>
      <c r="Z17" s="169"/>
    </row>
    <row r="18" spans="1:30" ht="15" customHeight="1">
      <c r="A18" s="350"/>
      <c r="B18" s="325"/>
      <c r="C18" s="326"/>
      <c r="D18" s="326"/>
      <c r="E18" s="326"/>
      <c r="F18" s="326"/>
      <c r="G18" s="327"/>
      <c r="H18" s="92"/>
      <c r="I18" s="92"/>
      <c r="J18" s="92"/>
      <c r="K18" s="92"/>
      <c r="L18" s="277"/>
      <c r="M18" s="278"/>
      <c r="N18" s="278"/>
      <c r="O18" s="278"/>
      <c r="P18" s="278"/>
      <c r="Q18" s="278"/>
      <c r="R18" s="278"/>
      <c r="S18" s="278"/>
      <c r="T18" s="278"/>
      <c r="U18" s="278"/>
      <c r="V18" s="279"/>
      <c r="W18" s="18"/>
      <c r="X18" s="169"/>
      <c r="Y18" s="169"/>
      <c r="Z18" s="169"/>
      <c r="AA18" s="169"/>
      <c r="AB18" s="169"/>
      <c r="AC18" s="169"/>
      <c r="AD18" s="169"/>
    </row>
    <row r="19" spans="1:30" ht="8.25" customHeight="1">
      <c r="A19" s="347" t="s">
        <v>89</v>
      </c>
      <c r="B19" s="400" t="s">
        <v>127</v>
      </c>
      <c r="C19" s="401"/>
      <c r="D19" s="401"/>
      <c r="E19" s="401"/>
      <c r="F19" s="401"/>
      <c r="G19" s="402"/>
      <c r="H19" s="174"/>
      <c r="I19" s="375" t="s">
        <v>88</v>
      </c>
      <c r="J19" s="373" t="s">
        <v>87</v>
      </c>
      <c r="K19" s="173"/>
      <c r="L19" s="280"/>
      <c r="M19" s="281"/>
      <c r="N19" s="281"/>
      <c r="O19" s="281"/>
      <c r="P19" s="281"/>
      <c r="Q19" s="281"/>
      <c r="R19" s="281"/>
      <c r="S19" s="281"/>
      <c r="T19" s="281"/>
      <c r="U19" s="281"/>
      <c r="V19" s="282"/>
      <c r="W19" s="18"/>
      <c r="X19" s="169"/>
      <c r="Y19" s="169"/>
      <c r="Z19" s="169"/>
      <c r="AA19" s="169"/>
      <c r="AB19" s="169"/>
      <c r="AC19" s="169"/>
      <c r="AD19" s="169"/>
    </row>
    <row r="20" spans="1:30" ht="6" customHeight="1">
      <c r="A20" s="348"/>
      <c r="B20" s="403"/>
      <c r="C20" s="404"/>
      <c r="D20" s="404"/>
      <c r="E20" s="404"/>
      <c r="F20" s="404"/>
      <c r="G20" s="405"/>
      <c r="H20" s="172"/>
      <c r="I20" s="376"/>
      <c r="J20" s="374"/>
      <c r="K20" s="171"/>
      <c r="L20" s="361" t="s">
        <v>86</v>
      </c>
      <c r="M20" s="362"/>
      <c r="N20" s="362"/>
      <c r="O20" s="362"/>
      <c r="P20" s="362"/>
      <c r="Q20" s="362"/>
      <c r="R20" s="362"/>
      <c r="S20" s="362"/>
      <c r="T20" s="362"/>
      <c r="U20" s="362"/>
      <c r="V20" s="363"/>
      <c r="W20" s="37"/>
      <c r="X20" s="169"/>
      <c r="Y20" s="169"/>
      <c r="Z20" s="169"/>
      <c r="AA20" s="169"/>
      <c r="AB20" s="169"/>
      <c r="AC20" s="169"/>
      <c r="AD20" s="169"/>
    </row>
    <row r="21" spans="1:30" ht="12.75" customHeight="1">
      <c r="A21" s="348"/>
      <c r="B21" s="406" t="s">
        <v>129</v>
      </c>
      <c r="C21" s="407"/>
      <c r="D21" s="407"/>
      <c r="E21" s="407"/>
      <c r="F21" s="407"/>
      <c r="G21" s="408"/>
      <c r="H21" s="359" t="s">
        <v>85</v>
      </c>
      <c r="I21" s="360"/>
      <c r="J21" s="371" t="s">
        <v>84</v>
      </c>
      <c r="K21" s="372"/>
      <c r="L21" s="364"/>
      <c r="M21" s="365"/>
      <c r="N21" s="365"/>
      <c r="O21" s="365"/>
      <c r="P21" s="365"/>
      <c r="Q21" s="365"/>
      <c r="R21" s="365"/>
      <c r="S21" s="365"/>
      <c r="T21" s="365"/>
      <c r="U21" s="365"/>
      <c r="V21" s="366"/>
      <c r="W21" s="37"/>
      <c r="X21" s="169"/>
      <c r="Y21" s="169"/>
      <c r="Z21" s="169"/>
      <c r="AA21" s="169"/>
      <c r="AB21" s="169"/>
      <c r="AC21" s="169"/>
      <c r="AD21" s="169"/>
    </row>
    <row r="22" spans="1:30" ht="5.25" customHeight="1">
      <c r="A22" s="348"/>
      <c r="B22" s="409"/>
      <c r="C22" s="410"/>
      <c r="D22" s="410"/>
      <c r="E22" s="410"/>
      <c r="F22" s="410"/>
      <c r="G22" s="411"/>
      <c r="H22" s="359"/>
      <c r="I22" s="360"/>
      <c r="J22" s="371"/>
      <c r="K22" s="372"/>
      <c r="L22" s="367"/>
      <c r="M22" s="368"/>
      <c r="N22" s="368"/>
      <c r="O22" s="368"/>
      <c r="P22" s="368"/>
      <c r="Q22" s="368"/>
      <c r="R22" s="368"/>
      <c r="S22" s="368"/>
      <c r="T22" s="368"/>
      <c r="U22" s="368"/>
      <c r="V22" s="369"/>
      <c r="W22" s="37"/>
      <c r="X22" s="169"/>
      <c r="Y22" s="169"/>
      <c r="Z22" s="169"/>
      <c r="AA22" s="169"/>
      <c r="AB22" s="169"/>
      <c r="AC22" s="169"/>
      <c r="AD22" s="169"/>
    </row>
    <row r="23" spans="1:30" ht="12.75" customHeight="1">
      <c r="A23" s="348"/>
      <c r="B23" s="409"/>
      <c r="C23" s="410"/>
      <c r="D23" s="410"/>
      <c r="E23" s="410"/>
      <c r="F23" s="410"/>
      <c r="G23" s="411"/>
      <c r="H23" s="133"/>
      <c r="I23" s="147"/>
      <c r="J23" s="170"/>
      <c r="K23" s="133"/>
      <c r="L23" s="274" t="s">
        <v>139</v>
      </c>
      <c r="M23" s="275"/>
      <c r="N23" s="275"/>
      <c r="O23" s="275"/>
      <c r="P23" s="275"/>
      <c r="Q23" s="278"/>
      <c r="R23" s="278"/>
      <c r="S23" s="278"/>
      <c r="T23" s="278"/>
      <c r="U23" s="278"/>
      <c r="V23" s="279"/>
      <c r="W23" s="18"/>
      <c r="X23" s="169"/>
      <c r="Y23" s="169"/>
      <c r="Z23" s="169"/>
    </row>
    <row r="24" spans="1:30" ht="12.75" customHeight="1">
      <c r="A24" s="348"/>
      <c r="B24" s="409"/>
      <c r="C24" s="410"/>
      <c r="D24" s="410"/>
      <c r="E24" s="410"/>
      <c r="F24" s="410"/>
      <c r="G24" s="411"/>
      <c r="H24" s="37"/>
      <c r="I24" s="61"/>
      <c r="J24" s="159"/>
      <c r="K24" s="37"/>
      <c r="L24" s="277"/>
      <c r="M24" s="278"/>
      <c r="N24" s="278"/>
      <c r="O24" s="278"/>
      <c r="P24" s="278"/>
      <c r="Q24" s="278"/>
      <c r="R24" s="278"/>
      <c r="S24" s="278"/>
      <c r="T24" s="278"/>
      <c r="U24" s="278"/>
      <c r="V24" s="279"/>
      <c r="W24" s="18"/>
      <c r="X24" s="128"/>
      <c r="Y24" s="128"/>
      <c r="Z24" s="128"/>
    </row>
    <row r="25" spans="1:30" ht="12.75" customHeight="1">
      <c r="A25" s="348"/>
      <c r="B25" s="409"/>
      <c r="C25" s="410"/>
      <c r="D25" s="410"/>
      <c r="E25" s="410"/>
      <c r="F25" s="410"/>
      <c r="G25" s="411"/>
      <c r="H25" s="351"/>
      <c r="I25" s="351"/>
      <c r="J25" s="351"/>
      <c r="K25" s="351"/>
      <c r="L25" s="277"/>
      <c r="M25" s="278"/>
      <c r="N25" s="278"/>
      <c r="O25" s="278"/>
      <c r="P25" s="278"/>
      <c r="Q25" s="278"/>
      <c r="R25" s="278"/>
      <c r="S25" s="278"/>
      <c r="T25" s="278"/>
      <c r="U25" s="278"/>
      <c r="V25" s="279"/>
      <c r="W25" s="18"/>
      <c r="X25" s="169"/>
      <c r="Y25" s="169"/>
      <c r="Z25" s="169"/>
    </row>
    <row r="26" spans="1:30" ht="12.75" customHeight="1">
      <c r="A26" s="348"/>
      <c r="B26" s="409"/>
      <c r="C26" s="410"/>
      <c r="D26" s="410"/>
      <c r="E26" s="410"/>
      <c r="F26" s="410"/>
      <c r="G26" s="411"/>
      <c r="H26" s="37"/>
      <c r="I26" s="220"/>
      <c r="J26" s="219"/>
      <c r="K26" s="37"/>
      <c r="L26" s="280"/>
      <c r="M26" s="281"/>
      <c r="N26" s="281"/>
      <c r="O26" s="281"/>
      <c r="P26" s="281"/>
      <c r="Q26" s="281"/>
      <c r="R26" s="281"/>
      <c r="S26" s="281"/>
      <c r="T26" s="281"/>
      <c r="U26" s="281"/>
      <c r="V26" s="282"/>
      <c r="W26" s="18"/>
      <c r="X26" s="169"/>
      <c r="Y26" s="169"/>
      <c r="Z26" s="169"/>
    </row>
    <row r="27" spans="1:30" ht="9.75" customHeight="1">
      <c r="A27" s="348"/>
      <c r="B27" s="412"/>
      <c r="C27" s="413"/>
      <c r="D27" s="413"/>
      <c r="E27" s="413"/>
      <c r="F27" s="413"/>
      <c r="G27" s="414"/>
      <c r="H27" s="37"/>
      <c r="I27" s="61"/>
      <c r="J27" s="154"/>
      <c r="K27" s="37"/>
      <c r="L27" s="274" t="s">
        <v>140</v>
      </c>
      <c r="M27" s="275"/>
      <c r="N27" s="275"/>
      <c r="O27" s="275"/>
      <c r="P27" s="275"/>
      <c r="Q27" s="275"/>
      <c r="R27" s="275"/>
      <c r="S27" s="275"/>
      <c r="T27" s="275"/>
      <c r="U27" s="275"/>
      <c r="V27" s="276"/>
      <c r="W27" s="18"/>
      <c r="X27" s="169"/>
      <c r="Y27" s="169"/>
      <c r="Z27" s="169"/>
    </row>
    <row r="28" spans="1:30" ht="12.75" customHeight="1">
      <c r="A28" s="348"/>
      <c r="B28" s="353" t="s">
        <v>128</v>
      </c>
      <c r="C28" s="354"/>
      <c r="D28" s="354"/>
      <c r="E28" s="354"/>
      <c r="F28" s="354"/>
      <c r="G28" s="355"/>
      <c r="H28" s="351" t="s">
        <v>125</v>
      </c>
      <c r="I28" s="351"/>
      <c r="J28" s="351"/>
      <c r="K28" s="352"/>
      <c r="L28" s="280"/>
      <c r="M28" s="281"/>
      <c r="N28" s="281"/>
      <c r="O28" s="281"/>
      <c r="P28" s="281"/>
      <c r="Q28" s="281"/>
      <c r="R28" s="281"/>
      <c r="S28" s="281"/>
      <c r="T28" s="281"/>
      <c r="U28" s="281"/>
      <c r="V28" s="282"/>
      <c r="W28" s="18"/>
      <c r="X28" s="128"/>
      <c r="Y28" s="128"/>
      <c r="Z28" s="128"/>
    </row>
    <row r="29" spans="1:30" ht="13.5" customHeight="1">
      <c r="A29" s="348"/>
      <c r="B29" s="356"/>
      <c r="C29" s="357"/>
      <c r="D29" s="357"/>
      <c r="E29" s="357"/>
      <c r="F29" s="357"/>
      <c r="G29" s="358"/>
      <c r="H29" s="37"/>
      <c r="I29" s="161"/>
      <c r="J29" s="168"/>
      <c r="K29" s="37"/>
      <c r="L29" s="274" t="s">
        <v>141</v>
      </c>
      <c r="M29" s="275"/>
      <c r="N29" s="275"/>
      <c r="O29" s="275"/>
      <c r="P29" s="275"/>
      <c r="Q29" s="275"/>
      <c r="R29" s="275"/>
      <c r="S29" s="275"/>
      <c r="T29" s="275"/>
      <c r="U29" s="275"/>
      <c r="V29" s="276"/>
      <c r="W29" s="18"/>
      <c r="X29" s="128"/>
      <c r="Y29" s="128"/>
      <c r="Z29" s="128"/>
    </row>
    <row r="30" spans="1:30" ht="13.5" customHeight="1">
      <c r="A30" s="349"/>
      <c r="B30" s="459" t="s">
        <v>130</v>
      </c>
      <c r="C30" s="460"/>
      <c r="D30" s="460"/>
      <c r="E30" s="460"/>
      <c r="F30" s="460"/>
      <c r="G30" s="461"/>
      <c r="H30" s="37"/>
      <c r="I30" s="155"/>
      <c r="J30" s="154"/>
      <c r="K30" s="37"/>
      <c r="L30" s="280"/>
      <c r="M30" s="281"/>
      <c r="N30" s="281"/>
      <c r="O30" s="281"/>
      <c r="P30" s="281"/>
      <c r="Q30" s="281"/>
      <c r="R30" s="281"/>
      <c r="S30" s="281"/>
      <c r="T30" s="281"/>
      <c r="U30" s="281"/>
      <c r="V30" s="282"/>
      <c r="W30" s="18"/>
      <c r="X30" s="165"/>
      <c r="Y30" s="165"/>
      <c r="Z30" s="165"/>
    </row>
    <row r="31" spans="1:30" ht="12.75" customHeight="1">
      <c r="A31" s="349"/>
      <c r="B31" s="462"/>
      <c r="C31" s="463"/>
      <c r="D31" s="463"/>
      <c r="E31" s="463"/>
      <c r="F31" s="463"/>
      <c r="G31" s="464"/>
      <c r="H31" s="398" t="s">
        <v>126</v>
      </c>
      <c r="I31" s="398"/>
      <c r="J31" s="398"/>
      <c r="K31" s="398"/>
      <c r="L31" s="450" t="s">
        <v>132</v>
      </c>
      <c r="M31" s="451"/>
      <c r="N31" s="451"/>
      <c r="O31" s="451"/>
      <c r="P31" s="451"/>
      <c r="Q31" s="451"/>
      <c r="R31" s="451"/>
      <c r="S31" s="451"/>
      <c r="T31" s="451"/>
      <c r="U31" s="451"/>
      <c r="V31" s="452"/>
      <c r="W31" s="18"/>
      <c r="X31" s="165"/>
      <c r="Y31" s="165"/>
      <c r="Z31" s="165"/>
    </row>
    <row r="32" spans="1:30" ht="12.75" customHeight="1">
      <c r="A32" s="349"/>
      <c r="B32" s="462"/>
      <c r="C32" s="463"/>
      <c r="D32" s="463"/>
      <c r="E32" s="463"/>
      <c r="F32" s="463"/>
      <c r="G32" s="464"/>
      <c r="H32" s="37"/>
      <c r="I32" s="161"/>
      <c r="J32" s="167"/>
      <c r="K32" s="37"/>
      <c r="L32" s="453"/>
      <c r="M32" s="454"/>
      <c r="N32" s="454"/>
      <c r="O32" s="454"/>
      <c r="P32" s="454"/>
      <c r="Q32" s="454"/>
      <c r="R32" s="454"/>
      <c r="S32" s="454"/>
      <c r="T32" s="454"/>
      <c r="U32" s="454"/>
      <c r="V32" s="455"/>
      <c r="W32" s="18"/>
      <c r="X32" s="165"/>
      <c r="Y32" s="165"/>
      <c r="Z32" s="165"/>
    </row>
    <row r="33" spans="1:27" ht="12.75" customHeight="1">
      <c r="A33" s="349"/>
      <c r="B33" s="462"/>
      <c r="C33" s="463"/>
      <c r="D33" s="463"/>
      <c r="E33" s="463"/>
      <c r="F33" s="463"/>
      <c r="G33" s="464"/>
      <c r="H33" s="37"/>
      <c r="I33" s="37"/>
      <c r="J33" s="166"/>
      <c r="K33" s="37"/>
      <c r="L33" s="456"/>
      <c r="M33" s="457"/>
      <c r="N33" s="457"/>
      <c r="O33" s="457"/>
      <c r="P33" s="457"/>
      <c r="Q33" s="457"/>
      <c r="R33" s="457"/>
      <c r="S33" s="457"/>
      <c r="T33" s="457"/>
      <c r="U33" s="457"/>
      <c r="V33" s="458"/>
      <c r="W33" s="18"/>
      <c r="X33" s="165"/>
      <c r="Y33" s="165"/>
      <c r="Z33" s="165"/>
    </row>
    <row r="34" spans="1:27" s="37" customFormat="1" ht="12.75" customHeight="1">
      <c r="A34" s="349"/>
      <c r="B34" s="462"/>
      <c r="C34" s="463"/>
      <c r="D34" s="463"/>
      <c r="E34" s="463"/>
      <c r="F34" s="463"/>
      <c r="G34" s="464"/>
      <c r="H34" s="449" t="s">
        <v>83</v>
      </c>
      <c r="I34" s="449"/>
      <c r="J34" s="449"/>
      <c r="K34" s="449"/>
      <c r="L34" s="274" t="s">
        <v>142</v>
      </c>
      <c r="M34" s="275"/>
      <c r="N34" s="275"/>
      <c r="O34" s="275"/>
      <c r="P34" s="275"/>
      <c r="Q34" s="275"/>
      <c r="R34" s="275"/>
      <c r="S34" s="275"/>
      <c r="T34" s="275"/>
      <c r="U34" s="275"/>
      <c r="V34" s="276"/>
      <c r="W34" s="18"/>
      <c r="X34" s="128"/>
      <c r="Y34" s="128"/>
      <c r="Z34" s="128"/>
    </row>
    <row r="35" spans="1:27" ht="12.75" customHeight="1">
      <c r="A35" s="350"/>
      <c r="B35" s="465"/>
      <c r="C35" s="466"/>
      <c r="D35" s="466"/>
      <c r="E35" s="466"/>
      <c r="F35" s="466"/>
      <c r="G35" s="467"/>
      <c r="H35" s="164"/>
      <c r="I35" s="163" t="str">
        <f>IF(egall="","",IF(egall &gt;0,(1-egfollow/egall),0))</f>
        <v/>
      </c>
      <c r="J35" s="162" t="str">
        <f>IF(cgall="","",IF(cgall&gt;0,(1-cgfollow/cgall),0))</f>
        <v/>
      </c>
      <c r="K35" s="92"/>
      <c r="L35" s="280"/>
      <c r="M35" s="281"/>
      <c r="N35" s="281"/>
      <c r="O35" s="281"/>
      <c r="P35" s="281"/>
      <c r="Q35" s="281"/>
      <c r="R35" s="281"/>
      <c r="S35" s="281"/>
      <c r="T35" s="281"/>
      <c r="U35" s="281"/>
      <c r="V35" s="282"/>
      <c r="W35" s="18"/>
    </row>
    <row r="36" spans="1:27" ht="14.25" customHeight="1">
      <c r="A36" s="436" t="s">
        <v>82</v>
      </c>
      <c r="B36" s="294" t="s">
        <v>131</v>
      </c>
      <c r="C36" s="295"/>
      <c r="D36" s="295"/>
      <c r="E36" s="295"/>
      <c r="F36" s="295"/>
      <c r="G36" s="296"/>
      <c r="H36" s="399" t="s">
        <v>81</v>
      </c>
      <c r="I36" s="399"/>
      <c r="J36" s="399"/>
      <c r="K36" s="399"/>
      <c r="L36" s="274" t="s">
        <v>143</v>
      </c>
      <c r="M36" s="275"/>
      <c r="N36" s="275"/>
      <c r="O36" s="275"/>
      <c r="P36" s="275"/>
      <c r="Q36" s="275"/>
      <c r="R36" s="275"/>
      <c r="S36" s="275"/>
      <c r="T36" s="275"/>
      <c r="U36" s="275"/>
      <c r="V36" s="276"/>
      <c r="W36" s="18"/>
    </row>
    <row r="37" spans="1:27" ht="12.75" customHeight="1">
      <c r="A37" s="349"/>
      <c r="B37" s="297"/>
      <c r="C37" s="298"/>
      <c r="D37" s="298"/>
      <c r="E37" s="298"/>
      <c r="F37" s="298"/>
      <c r="G37" s="299"/>
      <c r="H37" s="150" t="s">
        <v>80</v>
      </c>
      <c r="I37" s="37"/>
      <c r="J37" s="151"/>
      <c r="K37" s="149" t="s">
        <v>79</v>
      </c>
      <c r="L37" s="277"/>
      <c r="M37" s="278"/>
      <c r="N37" s="278"/>
      <c r="O37" s="278"/>
      <c r="P37" s="278"/>
      <c r="Q37" s="278"/>
      <c r="R37" s="278"/>
      <c r="S37" s="278"/>
      <c r="T37" s="278"/>
      <c r="U37" s="278"/>
      <c r="V37" s="279"/>
      <c r="W37" s="18"/>
    </row>
    <row r="38" spans="1:27" ht="12.75" customHeight="1">
      <c r="A38" s="349"/>
      <c r="B38" s="294" t="s">
        <v>78</v>
      </c>
      <c r="C38" s="295"/>
      <c r="D38" s="295"/>
      <c r="E38" s="295"/>
      <c r="F38" s="295"/>
      <c r="G38" s="296"/>
      <c r="H38" s="158" t="s">
        <v>77</v>
      </c>
      <c r="I38" s="37"/>
      <c r="J38" s="151"/>
      <c r="K38" s="37"/>
      <c r="L38" s="280"/>
      <c r="M38" s="281"/>
      <c r="N38" s="281"/>
      <c r="O38" s="281"/>
      <c r="P38" s="281"/>
      <c r="Q38" s="281"/>
      <c r="R38" s="281"/>
      <c r="S38" s="281"/>
      <c r="T38" s="281"/>
      <c r="U38" s="281"/>
      <c r="V38" s="282"/>
      <c r="W38" s="18"/>
    </row>
    <row r="39" spans="1:27" ht="12.75" customHeight="1">
      <c r="A39" s="349"/>
      <c r="B39" s="297"/>
      <c r="C39" s="298"/>
      <c r="D39" s="298"/>
      <c r="E39" s="298"/>
      <c r="F39" s="298"/>
      <c r="G39" s="299"/>
      <c r="H39" s="37"/>
      <c r="I39" s="161"/>
      <c r="J39" s="160"/>
      <c r="K39" s="37"/>
      <c r="L39" s="274" t="s">
        <v>144</v>
      </c>
      <c r="M39" s="275"/>
      <c r="N39" s="275"/>
      <c r="O39" s="275"/>
      <c r="P39" s="275"/>
      <c r="Q39" s="275"/>
      <c r="R39" s="275"/>
      <c r="S39" s="275"/>
      <c r="T39" s="275"/>
      <c r="U39" s="275"/>
      <c r="V39" s="276"/>
      <c r="W39" s="18"/>
      <c r="X39" s="37"/>
      <c r="Y39" s="37"/>
      <c r="Z39" s="37"/>
    </row>
    <row r="40" spans="1:27" ht="12.75" customHeight="1">
      <c r="A40" s="349"/>
      <c r="B40" s="319" t="s">
        <v>76</v>
      </c>
      <c r="C40" s="320"/>
      <c r="D40" s="320"/>
      <c r="E40" s="320"/>
      <c r="F40" s="320"/>
      <c r="G40" s="321"/>
      <c r="H40" s="37"/>
      <c r="I40" s="61"/>
      <c r="J40" s="159"/>
      <c r="K40" s="37"/>
      <c r="L40" s="277"/>
      <c r="M40" s="278"/>
      <c r="N40" s="278"/>
      <c r="O40" s="278"/>
      <c r="P40" s="278"/>
      <c r="Q40" s="278"/>
      <c r="R40" s="278"/>
      <c r="S40" s="278"/>
      <c r="T40" s="278"/>
      <c r="U40" s="278"/>
      <c r="V40" s="279"/>
      <c r="W40" s="18"/>
    </row>
    <row r="41" spans="1:27" ht="12.75" customHeight="1">
      <c r="A41" s="349"/>
      <c r="B41" s="322"/>
      <c r="C41" s="323"/>
      <c r="D41" s="323"/>
      <c r="E41" s="323"/>
      <c r="F41" s="323"/>
      <c r="G41" s="324"/>
      <c r="H41" s="158" t="s">
        <v>75</v>
      </c>
      <c r="I41" s="61"/>
      <c r="J41" s="154"/>
      <c r="K41" s="37"/>
      <c r="L41" s="280"/>
      <c r="M41" s="281"/>
      <c r="N41" s="281"/>
      <c r="O41" s="281"/>
      <c r="P41" s="281"/>
      <c r="Q41" s="281"/>
      <c r="R41" s="281"/>
      <c r="S41" s="281"/>
      <c r="T41" s="281"/>
      <c r="U41" s="281"/>
      <c r="V41" s="282"/>
      <c r="W41" s="18"/>
    </row>
    <row r="42" spans="1:27" s="37" customFormat="1" ht="12.75" customHeight="1">
      <c r="A42" s="349"/>
      <c r="B42" s="322"/>
      <c r="C42" s="323"/>
      <c r="D42" s="323"/>
      <c r="E42" s="323"/>
      <c r="F42" s="323"/>
      <c r="G42" s="324"/>
      <c r="H42" s="143"/>
      <c r="I42" s="157"/>
      <c r="J42" s="156"/>
      <c r="L42" s="274" t="s">
        <v>145</v>
      </c>
      <c r="M42" s="275"/>
      <c r="N42" s="275"/>
      <c r="O42" s="275"/>
      <c r="P42" s="275"/>
      <c r="Q42" s="275"/>
      <c r="R42" s="275"/>
      <c r="S42" s="275"/>
      <c r="T42" s="275"/>
      <c r="U42" s="275"/>
      <c r="V42" s="276"/>
      <c r="W42" s="18"/>
      <c r="X42" s="15"/>
      <c r="Y42" s="15"/>
      <c r="Z42" s="15"/>
    </row>
    <row r="43" spans="1:27" ht="12.75" customHeight="1">
      <c r="A43" s="349"/>
      <c r="B43" s="322"/>
      <c r="C43" s="323"/>
      <c r="D43" s="323"/>
      <c r="E43" s="323"/>
      <c r="F43" s="323"/>
      <c r="G43" s="324"/>
      <c r="H43" s="150" t="s">
        <v>74</v>
      </c>
      <c r="I43" s="155"/>
      <c r="J43" s="154"/>
      <c r="K43" s="149" t="s">
        <v>73</v>
      </c>
      <c r="L43" s="277"/>
      <c r="M43" s="278"/>
      <c r="N43" s="278"/>
      <c r="O43" s="278"/>
      <c r="P43" s="278"/>
      <c r="Q43" s="278"/>
      <c r="R43" s="278"/>
      <c r="S43" s="278"/>
      <c r="T43" s="278"/>
      <c r="U43" s="278"/>
      <c r="V43" s="279"/>
      <c r="W43" s="18"/>
    </row>
    <row r="44" spans="1:27" ht="12.75" customHeight="1">
      <c r="A44" s="349"/>
      <c r="B44" s="322"/>
      <c r="C44" s="323"/>
      <c r="D44" s="323"/>
      <c r="E44" s="323"/>
      <c r="F44" s="323"/>
      <c r="G44" s="324"/>
      <c r="H44" s="150"/>
      <c r="I44" s="103"/>
      <c r="J44" s="153"/>
      <c r="K44" s="149"/>
      <c r="L44" s="304" t="s">
        <v>72</v>
      </c>
      <c r="M44" s="305"/>
      <c r="N44" s="305"/>
      <c r="O44" s="305"/>
      <c r="P44" s="305"/>
      <c r="Q44" s="305"/>
      <c r="R44" s="305"/>
      <c r="S44" s="305"/>
      <c r="T44" s="305"/>
      <c r="U44" s="305"/>
      <c r="V44" s="306"/>
      <c r="W44" s="37"/>
      <c r="AA44" s="152"/>
    </row>
    <row r="45" spans="1:27" ht="12.75" customHeight="1">
      <c r="A45" s="349"/>
      <c r="B45" s="322"/>
      <c r="C45" s="323"/>
      <c r="D45" s="323"/>
      <c r="E45" s="323"/>
      <c r="F45" s="323"/>
      <c r="G45" s="324"/>
      <c r="H45" s="150"/>
      <c r="I45" s="37"/>
      <c r="J45" s="151"/>
      <c r="K45" s="149"/>
      <c r="L45" s="307"/>
      <c r="M45" s="308"/>
      <c r="N45" s="308"/>
      <c r="O45" s="308"/>
      <c r="P45" s="308"/>
      <c r="Q45" s="308"/>
      <c r="R45" s="308"/>
      <c r="S45" s="308"/>
      <c r="T45" s="308"/>
      <c r="U45" s="308"/>
      <c r="V45" s="309"/>
      <c r="W45" s="37"/>
    </row>
    <row r="46" spans="1:27" ht="9" customHeight="1">
      <c r="A46" s="349"/>
      <c r="B46" s="322"/>
      <c r="C46" s="323"/>
      <c r="D46" s="323"/>
      <c r="E46" s="323"/>
      <c r="F46" s="323"/>
      <c r="G46" s="324"/>
      <c r="H46" s="150"/>
      <c r="I46" s="37"/>
      <c r="J46" s="37"/>
      <c r="K46" s="149"/>
      <c r="L46" s="310" t="s">
        <v>146</v>
      </c>
      <c r="M46" s="311"/>
      <c r="N46" s="311"/>
      <c r="O46" s="311"/>
      <c r="P46" s="311"/>
      <c r="Q46" s="311"/>
      <c r="R46" s="311"/>
      <c r="S46" s="311"/>
      <c r="T46" s="311"/>
      <c r="U46" s="311"/>
      <c r="V46" s="312"/>
      <c r="W46" s="18"/>
    </row>
    <row r="47" spans="1:27" ht="11" customHeight="1">
      <c r="A47" s="349"/>
      <c r="B47" s="322"/>
      <c r="C47" s="323"/>
      <c r="D47" s="323"/>
      <c r="E47" s="323"/>
      <c r="F47" s="323"/>
      <c r="G47" s="324"/>
      <c r="H47" s="399" t="s">
        <v>71</v>
      </c>
      <c r="I47" s="399"/>
      <c r="J47" s="399"/>
      <c r="K47" s="399"/>
      <c r="L47" s="313"/>
      <c r="M47" s="311"/>
      <c r="N47" s="311"/>
      <c r="O47" s="311"/>
      <c r="P47" s="311"/>
      <c r="Q47" s="311"/>
      <c r="R47" s="311"/>
      <c r="S47" s="311"/>
      <c r="T47" s="311"/>
      <c r="U47" s="311"/>
      <c r="V47" s="312"/>
      <c r="W47" s="18"/>
      <c r="Y47" s="148"/>
    </row>
    <row r="48" spans="1:27" ht="11" customHeight="1">
      <c r="A48" s="349"/>
      <c r="B48" s="322"/>
      <c r="C48" s="323"/>
      <c r="D48" s="323"/>
      <c r="E48" s="323"/>
      <c r="F48" s="323"/>
      <c r="G48" s="324"/>
      <c r="H48" s="37"/>
      <c r="I48" s="147"/>
      <c r="J48" s="146"/>
      <c r="K48" s="145" t="s">
        <v>70</v>
      </c>
      <c r="L48" s="314"/>
      <c r="M48" s="315"/>
      <c r="N48" s="315"/>
      <c r="O48" s="315"/>
      <c r="P48" s="315"/>
      <c r="Q48" s="315"/>
      <c r="R48" s="315"/>
      <c r="S48" s="315"/>
      <c r="T48" s="315"/>
      <c r="U48" s="315"/>
      <c r="V48" s="316"/>
      <c r="W48" s="18"/>
    </row>
    <row r="49" spans="1:26" ht="12.75" customHeight="1">
      <c r="A49" s="349"/>
      <c r="B49" s="322"/>
      <c r="C49" s="323"/>
      <c r="D49" s="323"/>
      <c r="E49" s="323"/>
      <c r="F49" s="323"/>
      <c r="G49" s="324"/>
      <c r="H49" s="37"/>
      <c r="I49" s="142"/>
      <c r="J49" s="141"/>
      <c r="K49" s="145" t="s">
        <v>69</v>
      </c>
      <c r="L49" s="274" t="s">
        <v>147</v>
      </c>
      <c r="M49" s="275"/>
      <c r="N49" s="275"/>
      <c r="O49" s="275"/>
      <c r="P49" s="275"/>
      <c r="Q49" s="275"/>
      <c r="R49" s="275"/>
      <c r="S49" s="275"/>
      <c r="T49" s="275"/>
      <c r="U49" s="275"/>
      <c r="V49" s="276"/>
      <c r="W49" s="18"/>
      <c r="X49" s="144"/>
    </row>
    <row r="50" spans="1:26" ht="12.75" customHeight="1">
      <c r="A50" s="349"/>
      <c r="B50" s="322"/>
      <c r="C50" s="323"/>
      <c r="D50" s="323"/>
      <c r="E50" s="323"/>
      <c r="F50" s="323"/>
      <c r="G50" s="324"/>
      <c r="H50" s="143" t="s">
        <v>68</v>
      </c>
      <c r="I50" s="142"/>
      <c r="J50" s="141"/>
      <c r="K50" s="61" t="s">
        <v>67</v>
      </c>
      <c r="L50" s="277"/>
      <c r="M50" s="278"/>
      <c r="N50" s="278"/>
      <c r="O50" s="278"/>
      <c r="P50" s="278"/>
      <c r="Q50" s="278"/>
      <c r="R50" s="278"/>
      <c r="S50" s="278"/>
      <c r="T50" s="278"/>
      <c r="U50" s="278"/>
      <c r="V50" s="279"/>
      <c r="W50" s="18"/>
      <c r="Y50" s="140"/>
    </row>
    <row r="51" spans="1:26" ht="12.75" customHeight="1">
      <c r="A51" s="349"/>
      <c r="B51" s="322"/>
      <c r="C51" s="323"/>
      <c r="D51" s="323"/>
      <c r="E51" s="323"/>
      <c r="F51" s="323"/>
      <c r="G51" s="324"/>
      <c r="H51" s="37"/>
      <c r="I51" s="128"/>
      <c r="J51" s="128"/>
      <c r="K51" s="37"/>
      <c r="L51" s="277"/>
      <c r="M51" s="278"/>
      <c r="N51" s="278"/>
      <c r="O51" s="278"/>
      <c r="P51" s="278"/>
      <c r="Q51" s="278"/>
      <c r="R51" s="278"/>
      <c r="S51" s="278"/>
      <c r="T51" s="278"/>
      <c r="U51" s="278"/>
      <c r="V51" s="279"/>
      <c r="W51" s="18"/>
    </row>
    <row r="52" spans="1:26" ht="9" customHeight="1">
      <c r="A52" s="350"/>
      <c r="B52" s="325"/>
      <c r="C52" s="326"/>
      <c r="D52" s="326"/>
      <c r="E52" s="326"/>
      <c r="F52" s="326"/>
      <c r="G52" s="327"/>
      <c r="H52" s="139"/>
      <c r="I52" s="92"/>
      <c r="J52" s="92"/>
      <c r="K52" s="138"/>
      <c r="L52" s="280"/>
      <c r="M52" s="281"/>
      <c r="N52" s="281"/>
      <c r="O52" s="281"/>
      <c r="P52" s="281"/>
      <c r="Q52" s="281"/>
      <c r="R52" s="281"/>
      <c r="S52" s="281"/>
      <c r="T52" s="281"/>
      <c r="U52" s="281"/>
      <c r="V52" s="282"/>
      <c r="W52" s="18"/>
    </row>
    <row r="53" spans="1:26" ht="6" customHeight="1">
      <c r="A53" s="436"/>
      <c r="B53" s="37"/>
      <c r="C53" s="37"/>
      <c r="D53" s="37"/>
      <c r="E53" s="133"/>
      <c r="F53" s="37"/>
      <c r="G53" s="37"/>
      <c r="H53" s="37"/>
      <c r="I53" s="137"/>
      <c r="J53" s="137"/>
      <c r="K53" s="128"/>
      <c r="L53" s="103"/>
      <c r="M53" s="136"/>
      <c r="N53" s="136"/>
      <c r="O53" s="135"/>
      <c r="P53" s="135"/>
      <c r="Q53" s="135"/>
      <c r="R53" s="135"/>
      <c r="S53" s="135"/>
      <c r="T53" s="135"/>
      <c r="U53" s="135"/>
      <c r="V53" s="134"/>
      <c r="W53" s="18"/>
    </row>
    <row r="54" spans="1:26" ht="12.75" customHeight="1">
      <c r="A54" s="349"/>
      <c r="B54" s="133"/>
      <c r="C54" s="133"/>
      <c r="D54" s="132"/>
      <c r="E54" s="37"/>
      <c r="F54" s="131" t="s">
        <v>66</v>
      </c>
      <c r="G54" s="131"/>
      <c r="H54" s="21"/>
      <c r="I54" s="130">
        <v>1000</v>
      </c>
      <c r="J54" s="129" t="s">
        <v>65</v>
      </c>
      <c r="K54" s="128"/>
      <c r="L54" s="103"/>
      <c r="M54" s="127"/>
      <c r="N54" s="127"/>
      <c r="O54" s="37"/>
      <c r="P54" s="126"/>
      <c r="Q54" s="126"/>
      <c r="R54" s="126"/>
      <c r="S54" s="126"/>
      <c r="T54" s="126"/>
      <c r="U54" s="126"/>
      <c r="V54" s="121"/>
      <c r="W54" s="18"/>
    </row>
    <row r="55" spans="1:26" ht="6" customHeight="1" thickBot="1">
      <c r="A55" s="437"/>
      <c r="B55" s="124"/>
      <c r="C55" s="124"/>
      <c r="D55" s="124"/>
      <c r="E55" s="124"/>
      <c r="F55" s="124"/>
      <c r="G55" s="124"/>
      <c r="H55" s="124"/>
      <c r="I55" s="124"/>
      <c r="J55" s="124"/>
      <c r="K55" s="125"/>
      <c r="L55" s="124"/>
      <c r="M55" s="123"/>
      <c r="N55" s="123"/>
      <c r="O55" s="122"/>
      <c r="P55" s="122"/>
      <c r="Q55" s="122"/>
      <c r="R55" s="122"/>
      <c r="S55" s="122"/>
      <c r="T55" s="122"/>
      <c r="U55" s="122"/>
      <c r="V55" s="121"/>
      <c r="W55" s="18"/>
    </row>
    <row r="56" spans="1:26" ht="18.75" customHeight="1" thickBot="1">
      <c r="A56" s="120"/>
      <c r="B56" s="119" t="s">
        <v>64</v>
      </c>
      <c r="C56" s="119"/>
      <c r="D56" s="112"/>
      <c r="E56" s="118"/>
      <c r="F56" s="117"/>
      <c r="G56" s="117"/>
      <c r="H56" s="116">
        <v>95</v>
      </c>
      <c r="I56" s="115" t="s">
        <v>63</v>
      </c>
      <c r="J56" s="112"/>
      <c r="K56" s="112"/>
      <c r="L56" s="112"/>
      <c r="M56" s="114"/>
      <c r="N56" s="114"/>
      <c r="O56" s="112"/>
      <c r="P56" s="113" t="s">
        <v>62</v>
      </c>
      <c r="Q56" s="112">
        <f>NORMSINV(1-((100-ci)/100)/2)</f>
        <v>1.9599639845400536</v>
      </c>
      <c r="R56" s="112"/>
      <c r="S56" s="112"/>
      <c r="T56" s="112"/>
      <c r="U56" s="112"/>
      <c r="V56" s="111"/>
      <c r="W56" s="18"/>
      <c r="X56" s="106"/>
      <c r="Y56" s="106"/>
      <c r="Z56" s="106"/>
    </row>
    <row r="57" spans="1:26" ht="12.75" customHeight="1" thickBot="1">
      <c r="A57" s="292" t="s">
        <v>61</v>
      </c>
      <c r="B57" s="110"/>
      <c r="C57" s="109"/>
      <c r="D57" s="109" t="e">
        <f>TINV((100-ci)/100,egfollow+cgfollow-2)</f>
        <v>#NUM!</v>
      </c>
      <c r="E57" s="108"/>
      <c r="F57" s="389" t="str">
        <f>"Occurrence per " &amp; per &amp; " " &amp; "persons"</f>
        <v>Occurrence per 1000 persons</v>
      </c>
      <c r="G57" s="389"/>
      <c r="H57" s="389"/>
      <c r="I57" s="389"/>
      <c r="J57" s="389"/>
      <c r="K57" s="389"/>
      <c r="L57" s="390"/>
      <c r="M57" s="391" t="str">
        <f>"Exposure effects per " &amp; per &amp; " " &amp; "persons"</f>
        <v>Exposure effects per 1000 persons</v>
      </c>
      <c r="N57" s="392"/>
      <c r="O57" s="392"/>
      <c r="P57" s="392"/>
      <c r="Q57" s="392"/>
      <c r="R57" s="393"/>
      <c r="S57" s="378"/>
      <c r="T57" s="379"/>
      <c r="U57" s="379"/>
      <c r="V57" s="380"/>
      <c r="W57" s="18"/>
    </row>
    <row r="58" spans="1:26" ht="12.75" customHeight="1">
      <c r="A58" s="293"/>
      <c r="B58" s="340" t="s">
        <v>60</v>
      </c>
      <c r="C58" s="341"/>
      <c r="D58" s="341"/>
      <c r="E58" s="342"/>
      <c r="F58" s="351" t="s">
        <v>59</v>
      </c>
      <c r="G58" s="351"/>
      <c r="H58" s="351"/>
      <c r="I58" s="351"/>
      <c r="J58" s="394" t="s">
        <v>58</v>
      </c>
      <c r="K58" s="351"/>
      <c r="L58" s="395"/>
      <c r="M58" s="317" t="s">
        <v>57</v>
      </c>
      <c r="N58" s="318"/>
      <c r="O58" s="318"/>
      <c r="P58" s="396" t="s">
        <v>56</v>
      </c>
      <c r="Q58" s="318"/>
      <c r="R58" s="397"/>
      <c r="S58" s="381"/>
      <c r="T58" s="382"/>
      <c r="U58" s="382"/>
      <c r="V58" s="383"/>
      <c r="W58" s="18"/>
    </row>
    <row r="59" spans="1:26" s="106" customFormat="1" ht="12.75" customHeight="1" thickBot="1">
      <c r="A59" s="293"/>
      <c r="B59" s="343"/>
      <c r="C59" s="344"/>
      <c r="D59" s="344"/>
      <c r="E59" s="345"/>
      <c r="F59" s="302" t="s">
        <v>55</v>
      </c>
      <c r="G59" s="302"/>
      <c r="H59" s="302"/>
      <c r="I59" s="302"/>
      <c r="J59" s="301" t="s">
        <v>54</v>
      </c>
      <c r="K59" s="302"/>
      <c r="L59" s="303"/>
      <c r="M59" s="333" t="s">
        <v>53</v>
      </c>
      <c r="N59" s="302"/>
      <c r="O59" s="302"/>
      <c r="P59" s="301" t="s">
        <v>52</v>
      </c>
      <c r="Q59" s="302"/>
      <c r="R59" s="303"/>
      <c r="S59" s="384"/>
      <c r="T59" s="385"/>
      <c r="U59" s="385"/>
      <c r="V59" s="386"/>
      <c r="W59" s="107"/>
      <c r="X59" s="90"/>
      <c r="Y59" s="90"/>
      <c r="Z59" s="15"/>
    </row>
    <row r="60" spans="1:26" ht="12.75" customHeight="1">
      <c r="A60" s="292"/>
      <c r="B60" s="61" t="s">
        <v>51</v>
      </c>
      <c r="C60" s="37"/>
      <c r="D60" s="37"/>
      <c r="E60" s="89"/>
      <c r="F60" s="105"/>
      <c r="G60" s="105"/>
      <c r="H60" s="101"/>
      <c r="I60" s="103"/>
      <c r="J60" s="102"/>
      <c r="K60" s="101"/>
      <c r="L60" s="104"/>
      <c r="M60" s="50"/>
      <c r="N60" s="101"/>
      <c r="O60" s="103"/>
      <c r="P60" s="102"/>
      <c r="Q60" s="101"/>
      <c r="R60" s="100"/>
      <c r="S60" s="334"/>
      <c r="T60" s="335"/>
      <c r="U60" s="335"/>
      <c r="V60" s="99"/>
      <c r="W60" s="18"/>
      <c r="Y60" s="90"/>
    </row>
    <row r="61" spans="1:26" ht="12.75" customHeight="1">
      <c r="A61" s="292"/>
      <c r="B61" s="61"/>
      <c r="C61" s="346" t="s">
        <v>134</v>
      </c>
      <c r="D61" s="346"/>
      <c r="E61" s="44"/>
      <c r="F61" s="97"/>
      <c r="G61" s="97"/>
      <c r="H61" s="47" t="str">
        <f>IF(aa="","",IF(egall=0,"",per*aa/egall))</f>
        <v/>
      </c>
      <c r="I61" s="97"/>
      <c r="J61" s="77"/>
      <c r="K61" s="47" t="str">
        <f>IF(bb="","",IF(cgall=0,"",per*bb/cgall))</f>
        <v/>
      </c>
      <c r="L61" s="76"/>
      <c r="M61" s="50"/>
      <c r="N61" s="98" t="str">
        <f>IF(ittego="","",IF(ittcgo=0,"",IF(ittcgo="","",ittego/ittcgo)))</f>
        <v/>
      </c>
      <c r="O61" s="97"/>
      <c r="P61" s="77"/>
      <c r="Q61" s="47" t="str">
        <f>IF(ittego="","",IF(ittcgo="","",ittego-ittcgo))</f>
        <v/>
      </c>
      <c r="R61" s="73"/>
      <c r="S61" s="96"/>
      <c r="T61" s="223"/>
      <c r="U61" s="95"/>
      <c r="V61" s="94"/>
      <c r="W61" s="18"/>
      <c r="Y61" s="90"/>
    </row>
    <row r="62" spans="1:26" ht="12.75" customHeight="1">
      <c r="A62" s="292"/>
      <c r="B62" s="93"/>
      <c r="C62" s="92"/>
      <c r="D62" s="69" t="str">
        <f>ci &amp; "% CIs"</f>
        <v>95% CIs</v>
      </c>
      <c r="E62" s="68"/>
      <c r="F62" s="338" t="str">
        <f>IF(aa="","",IF(egall=0,"",per*(2*aa+zscore^2-zscore*SQRT(zscore^2+4*aa*(1-aa/egall)))/(2*(egall+zscore^2))))</f>
        <v/>
      </c>
      <c r="G62" s="339"/>
      <c r="H62" s="64" t="str">
        <f>IF(F62&lt;&gt;I62,"to","")</f>
        <v/>
      </c>
      <c r="I62" s="66" t="str">
        <f>IF(aa="","",IF(egall=0,"",per*(2*aa+zscore^2+zscore*SQRT(zscore^2+4*aa*(1-aa/egall)))/(2*(egall+zscore^2))))</f>
        <v/>
      </c>
      <c r="J62" s="65" t="str">
        <f>IF(bb="","",IF(cgall=0,"",per*(2*bb+zscore^2-zscore*SQRT(zscore^2+4*bb*(1-bb/cgall)))/(2*(cgall+zscore^2))))</f>
        <v/>
      </c>
      <c r="K62" s="64" t="str">
        <f>IF(J62&lt;&gt;L62,"to","")</f>
        <v/>
      </c>
      <c r="L62" s="63" t="str">
        <f>IF(bb="","",IF(cgall=0,"",per*(2*bb+zscore^2+zscore*SQRT(zscore^2+4*bb*(1-bb/cgall)))/(2*(cgall+zscore^2))))</f>
        <v/>
      </c>
      <c r="M62" s="67" t="str">
        <f>IF(ittego="","",IF(ittcgo=0,"",IF(ittcgo="","",EXP(LN(ittego/ittcgo) - zscore*SQRT(1/aa+1/bb-1/egall-1/cgall)))))</f>
        <v/>
      </c>
      <c r="N62" s="64" t="str">
        <f>IF(M62&lt;&gt;O62,"to","")</f>
        <v/>
      </c>
      <c r="O62" s="66" t="str">
        <f>IF(ittego="","",IF(ittcgo=0,"",IF(ittcgo="","",EXP(LN(ittego/ittcgo) + zscore*SQRT(1/aa+1/bb-1/egall-1/cgall)))))</f>
        <v/>
      </c>
      <c r="P62" s="65" t="str">
        <f>IF(ittego="","",IF(ittcgo="","",ittego-ittcgo - per*zscore*SQRT(aa*(egall-aa)/egall^3+bb*(cgall-bb)/cgall^3)))</f>
        <v/>
      </c>
      <c r="Q62" s="64" t="str">
        <f>IF(P62&lt;&gt;R62,"to","")</f>
        <v/>
      </c>
      <c r="R62" s="63" t="str">
        <f>IF(ittego="","",IF(ittcgo="","",ittego-ittcgo + per*zscore*SQRT(aa*(egall-aa)/egall^3+bb*(cgall-bb)/cgall^3)))</f>
        <v/>
      </c>
      <c r="S62" s="224"/>
      <c r="T62" s="91" t="str">
        <f>IF(S62=U62,"",IF(U62&lt;=T61,IF(T61&lt;=S62,"to","to ∞ to"),"to ∞ to"))</f>
        <v/>
      </c>
      <c r="U62" s="387"/>
      <c r="V62" s="388"/>
      <c r="W62" s="18"/>
      <c r="X62" s="90"/>
      <c r="Y62" s="90"/>
    </row>
    <row r="63" spans="1:26" ht="12.75" customHeight="1">
      <c r="A63" s="292"/>
      <c r="B63" s="61" t="s">
        <v>51</v>
      </c>
      <c r="C63" s="37"/>
      <c r="D63" s="61"/>
      <c r="E63" s="89"/>
      <c r="F63" s="88"/>
      <c r="G63" s="88"/>
      <c r="H63" s="82"/>
      <c r="I63" s="87"/>
      <c r="J63" s="85"/>
      <c r="K63" s="82"/>
      <c r="L63" s="84"/>
      <c r="M63" s="83"/>
      <c r="N63" s="82"/>
      <c r="O63" s="86"/>
      <c r="P63" s="85"/>
      <c r="Q63" s="82"/>
      <c r="R63" s="84"/>
      <c r="S63" s="83"/>
      <c r="T63" s="82"/>
      <c r="U63" s="81"/>
      <c r="V63" s="80"/>
      <c r="W63" s="18"/>
      <c r="X63" s="377"/>
      <c r="Y63" s="377"/>
    </row>
    <row r="64" spans="1:26" ht="12.75" customHeight="1">
      <c r="A64" s="292"/>
      <c r="B64" s="328" t="s">
        <v>133</v>
      </c>
      <c r="C64" s="329"/>
      <c r="D64" s="329"/>
      <c r="E64" s="330"/>
      <c r="F64" s="79"/>
      <c r="G64" s="79"/>
      <c r="H64" s="47" t="str">
        <f>IF(aa="","",IF(egfollow=0,"",per*aa/egfollow))</f>
        <v/>
      </c>
      <c r="I64" s="78"/>
      <c r="J64" s="77"/>
      <c r="K64" s="47" t="str">
        <f>IF(bb="","",IF(cgfollow=0,"",per*bb/cgfollow))</f>
        <v/>
      </c>
      <c r="L64" s="76"/>
      <c r="M64" s="75"/>
      <c r="N64" s="47" t="str">
        <f>IF(otego="","",IF(otcgo=0,"",IF(otcgo="","",otego/otcgo)))</f>
        <v/>
      </c>
      <c r="O64" s="49"/>
      <c r="P64" s="74"/>
      <c r="Q64" s="47" t="str">
        <f>IF(otego="","",IF(otcgo="","",otego-otcgo))</f>
        <v/>
      </c>
      <c r="R64" s="73"/>
      <c r="S64" s="72"/>
      <c r="T64" s="223"/>
      <c r="U64" s="71"/>
      <c r="V64" s="70"/>
      <c r="W64" s="18"/>
      <c r="X64" s="377"/>
      <c r="Y64" s="377"/>
    </row>
    <row r="65" spans="1:26" ht="12.75" customHeight="1">
      <c r="A65" s="292"/>
      <c r="B65" s="221"/>
      <c r="C65" s="222"/>
      <c r="D65" s="69" t="str">
        <f>ci &amp; "% CIs"</f>
        <v>95% CIs</v>
      </c>
      <c r="E65" s="68"/>
      <c r="F65" s="338" t="str">
        <f>IF(aa="","",IF(egfollow=0,"",per*(2*aa+zscore^2-zscore*SQRT(zscore^2+4*aa*(1-aa/egfollow)))/(2*(egfollow+zscore^2))))</f>
        <v/>
      </c>
      <c r="G65" s="339"/>
      <c r="H65" s="64" t="str">
        <f>IF(F65&lt;&gt;I65,"to","")</f>
        <v/>
      </c>
      <c r="I65" s="66" t="str">
        <f>IF(aa="","",IF(egfollow=0,"",per*(2*aa+zscore^2+zscore*SQRT(zscore^2+4*aa*(1-aa/egfollow)))/(2*(egfollow+zscore^2))))</f>
        <v/>
      </c>
      <c r="J65" s="65" t="str">
        <f>IF(bb="","",IF(cgfollow=0,"",per*(2*bb+zscore^2-zscore*SQRT(zscore^2+4*bb*(1-bb/cgfollow)))/(2*(cgfollow+zscore^2))))</f>
        <v/>
      </c>
      <c r="K65" s="64" t="str">
        <f>IF(J65&lt;&gt;L65,"to","")</f>
        <v/>
      </c>
      <c r="L65" s="63" t="str">
        <f>IF(bb="","",IF(cgfollow=0,"",per*(2*bb+zscore^2+zscore*SQRT(zscore^2+4*bb*(1-bb/cgfollow)))/(2*(cgfollow+zscore^2))))</f>
        <v/>
      </c>
      <c r="M65" s="67" t="str">
        <f>IF(otego="","",IF(otcgo=0,"",IF(otcgo="","",EXP(LN(otego/otcgo) - zscore*SQRT(1/aa+1/bb-1/egfollow-1/cgfollow)))))</f>
        <v/>
      </c>
      <c r="N65" s="64" t="str">
        <f>IF(M65&lt;&gt;O65,"to","")</f>
        <v/>
      </c>
      <c r="O65" s="66" t="str">
        <f>IF(otego="","",IF(otcgo=0,"",IF(otcgo="","",EXP(LN(otego/otcgo) + zscore*SQRT(1/aa+1/bb-1/egfollow-1/cgfollow)))))</f>
        <v/>
      </c>
      <c r="P65" s="65" t="str">
        <f>IF(otego="","",IF(otcgo="","",otego-otcgo - per*zscore*SQRT(aa*(egfollow-aa)/egfollow^3+bb*(cgfollow-bb)/cgfollow^3)))</f>
        <v/>
      </c>
      <c r="Q65" s="64" t="str">
        <f>IF(P65&lt;&gt;R65,"to","")</f>
        <v/>
      </c>
      <c r="R65" s="63" t="str">
        <f>IF(otego="","",IF(otcgo="","",otego-otcgo + per*zscore*SQRT(aa*(egfollow-aa)/egfollow^3+bb*(cgfollow-bb)/cgfollow^3)))</f>
        <v/>
      </c>
      <c r="S65" s="224"/>
      <c r="T65" s="62" t="str">
        <f>IF(S85=U65,"",IF(U65&lt;=T64,IF(T64&lt;=S65,"to","to ∞ to"),"to ∞ to"))</f>
        <v/>
      </c>
      <c r="U65" s="387"/>
      <c r="V65" s="388"/>
      <c r="W65" s="18"/>
      <c r="X65" s="377"/>
      <c r="Y65" s="377"/>
    </row>
    <row r="66" spans="1:26" ht="12.75" customHeight="1">
      <c r="A66" s="292"/>
      <c r="B66" s="61" t="s">
        <v>50</v>
      </c>
      <c r="C66" s="37"/>
      <c r="D66" s="45"/>
      <c r="E66" s="44"/>
      <c r="F66" s="60"/>
      <c r="G66" s="60"/>
      <c r="H66" s="56"/>
      <c r="I66" s="58"/>
      <c r="J66" s="57"/>
      <c r="K66" s="56"/>
      <c r="L66" s="55"/>
      <c r="M66" s="59"/>
      <c r="N66" s="56"/>
      <c r="O66" s="58"/>
      <c r="P66" s="57"/>
      <c r="Q66" s="56"/>
      <c r="R66" s="55"/>
      <c r="S66" s="440"/>
      <c r="T66" s="441"/>
      <c r="U66" s="441"/>
      <c r="V66" s="54"/>
      <c r="W66" s="18"/>
    </row>
    <row r="67" spans="1:26" ht="12.75" customHeight="1">
      <c r="A67" s="292"/>
      <c r="B67" s="37"/>
      <c r="C67" s="346" t="s">
        <v>49</v>
      </c>
      <c r="D67" s="346"/>
      <c r="E67" s="44"/>
      <c r="F67" s="53"/>
      <c r="G67" s="53"/>
      <c r="H67" s="47" t="str">
        <f>IF(emean="","",emean)</f>
        <v/>
      </c>
      <c r="I67" s="52"/>
      <c r="J67" s="48"/>
      <c r="K67" s="47" t="str">
        <f>IF(cmean="","",cmean)</f>
        <v/>
      </c>
      <c r="L67" s="51"/>
      <c r="M67" s="50"/>
      <c r="N67" s="47" t="str">
        <f>IF(cmean&lt;&gt;0,IF(emean/cmean&gt;0,emean/cmean,"N/A"),"")</f>
        <v/>
      </c>
      <c r="O67" s="49"/>
      <c r="P67" s="48"/>
      <c r="Q67" s="47" t="str">
        <f>IF(emean="","",IF(cmean="","",emean-cmean))</f>
        <v/>
      </c>
      <c r="R67" s="46"/>
      <c r="S67" s="442"/>
      <c r="T67" s="443"/>
      <c r="U67" s="443"/>
      <c r="V67" s="38"/>
      <c r="W67" s="18"/>
    </row>
    <row r="68" spans="1:26" ht="12.75" customHeight="1" thickBot="1">
      <c r="A68" s="292"/>
      <c r="B68" s="37"/>
      <c r="C68" s="37"/>
      <c r="D68" s="45" t="str">
        <f>ci &amp; "% CIs"</f>
        <v>95% CIs</v>
      </c>
      <c r="E68" s="44"/>
      <c r="F68" s="438" t="str">
        <f>IF(AND(ese="",esdev=""),"",IF(emean="","",emean - zscore*IF(ese&gt;0,ese,esdev/SQRT(egfollow))))</f>
        <v/>
      </c>
      <c r="G68" s="439"/>
      <c r="H68" s="40" t="str">
        <f>IF(F68&lt;&gt;I68,"to","")</f>
        <v/>
      </c>
      <c r="I68" s="42" t="str">
        <f>IF(AND(ese="",esdev=""),"",IF(emean="","",emean + zscore*IF(ese&gt;0,ese,esdev/SQRT(egfollow))))</f>
        <v/>
      </c>
      <c r="J68" s="41" t="str">
        <f>IF(AND(cse="",csdev=""),"",IF(cmean="","",cmean-zscore*IF(cse&gt;0,cse,csdev/SQRT(cgfollow))))</f>
        <v/>
      </c>
      <c r="K68" s="40" t="str">
        <f>IF(J68&lt;&gt;L68,"to","")</f>
        <v/>
      </c>
      <c r="L68" s="39" t="str">
        <f>IF(AND(cse="",csdev=""),"",IF(cmean="","",cmean + zscore*IF(cse&gt;0,cse,csdev/SQRT(cgfollow))))</f>
        <v/>
      </c>
      <c r="M68" s="43" t="str">
        <f>IF(OR(AND(ese="",esdev=""),AND(cse="",csdev="")),"",IF(cmean="","",IF(rm="N/A","N/A",MAX(0,rm-(TINV((100-ci)/100,egfollow+cgfollow-2)*rm*SQRT(IF(ese&gt;0,ese,IF(esdev&gt;0,esdev/SQRT(egfollow),))^2/meg^2+IF(cse&gt;0,cse,IF(csdev&gt;0,csdev/SQRT(cgfollow),))^2/mcg^2))))))</f>
        <v/>
      </c>
      <c r="N68" s="40" t="str">
        <f>IF(M68&lt;&gt;O68,"to","")</f>
        <v/>
      </c>
      <c r="O68" s="42" t="str">
        <f>IF(OR(AND(ese="",esdev=""),AND(cse="",csdev="")),"",IF(cmean="","",IF(rm="N/A","N/A",rm +(TINV((100-ci)/100,egfollow+cgfollow-2)*rm*SQRT(IF(ese&gt;0,ese,IF(esdev&gt;0,esdev/SQRT(egfollow),))^2/meg^2 + IF(cse&gt;0,cse,IF(csdev&gt;0,csdev/SQRT(cgfollow),))^2/mcg^2)))))</f>
        <v/>
      </c>
      <c r="P68" s="41" t="str">
        <f>IF(OR(AND(ese="",esdev=""),AND(cse="",csdev="")),"",IF(cmean="","",md -(TINV((100-ci)/100,egfollow+cgfollow-2)*SQRT(IF(ese&gt;0,ese,IF(esdev&gt;0,esdev/SQRT(egfollow),))^2 + IF(cse&gt;0,cse,IF(csdev&gt;0,csdev/SQRT(cgfollow),))^2))))</f>
        <v/>
      </c>
      <c r="Q68" s="40" t="str">
        <f>IF(P68&lt;&gt;R68,"to","")</f>
        <v/>
      </c>
      <c r="R68" s="39" t="str">
        <f>IF(OR(AND(ese="",esdev=""),AND(cse="",csdev="")),"",IF(cmean="","",md +(TINV((100-ci)/100,egfollow+cgfollow-2)*SQRT(IF(ese&gt;0,ese,IF(esdev&gt;0,esdev/SQRT(egfollow),))^2 + IF(cse&gt;0,cse,IF(csdev&gt;0,csdev/SQRT(cgfollow),))^2))))</f>
        <v/>
      </c>
      <c r="S68" s="442"/>
      <c r="T68" s="443"/>
      <c r="U68" s="443"/>
      <c r="V68" s="38"/>
      <c r="W68" s="18"/>
    </row>
    <row r="69" spans="1:26" ht="14.25" customHeight="1" thickBot="1">
      <c r="A69" s="336" t="s">
        <v>48</v>
      </c>
      <c r="B69" s="290"/>
      <c r="C69" s="290"/>
      <c r="D69" s="290"/>
      <c r="E69" s="290"/>
      <c r="F69" s="290"/>
      <c r="G69" s="290"/>
      <c r="H69" s="290"/>
      <c r="I69" s="290"/>
      <c r="J69" s="290"/>
      <c r="K69" s="290"/>
      <c r="L69" s="290"/>
      <c r="M69" s="290"/>
      <c r="N69" s="290"/>
      <c r="O69" s="290"/>
      <c r="P69" s="290"/>
      <c r="Q69" s="290"/>
      <c r="R69" s="290"/>
      <c r="S69" s="290"/>
      <c r="T69" s="290"/>
      <c r="U69" s="290"/>
      <c r="V69" s="337"/>
      <c r="W69" s="18"/>
      <c r="X69" s="21"/>
      <c r="Y69" s="19"/>
      <c r="Z69" s="19"/>
    </row>
    <row r="70" spans="1:26" ht="14.25" customHeight="1">
      <c r="A70" s="283"/>
      <c r="B70" s="284"/>
      <c r="C70" s="284"/>
      <c r="D70" s="284"/>
      <c r="E70" s="284"/>
      <c r="F70" s="284"/>
      <c r="G70" s="284"/>
      <c r="H70" s="284"/>
      <c r="I70" s="284"/>
      <c r="J70" s="284"/>
      <c r="K70" s="284"/>
      <c r="L70" s="284"/>
      <c r="M70" s="284"/>
      <c r="N70" s="284"/>
      <c r="O70" s="284"/>
      <c r="P70" s="284"/>
      <c r="Q70" s="284"/>
      <c r="R70" s="284"/>
      <c r="S70" s="284"/>
      <c r="T70" s="284"/>
      <c r="U70" s="284"/>
      <c r="V70" s="285"/>
      <c r="W70" s="37"/>
      <c r="X70" s="21"/>
      <c r="Y70" s="19"/>
      <c r="Z70" s="19"/>
    </row>
    <row r="71" spans="1:26" ht="14.25" customHeight="1" thickBot="1">
      <c r="A71" s="286"/>
      <c r="B71" s="287"/>
      <c r="C71" s="287"/>
      <c r="D71" s="287"/>
      <c r="E71" s="287"/>
      <c r="F71" s="287"/>
      <c r="G71" s="287"/>
      <c r="H71" s="287"/>
      <c r="I71" s="287"/>
      <c r="J71" s="287"/>
      <c r="K71" s="287"/>
      <c r="L71" s="287"/>
      <c r="M71" s="287"/>
      <c r="N71" s="287"/>
      <c r="O71" s="287"/>
      <c r="P71" s="287"/>
      <c r="Q71" s="287"/>
      <c r="R71" s="287"/>
      <c r="S71" s="287"/>
      <c r="T71" s="287"/>
      <c r="U71" s="287"/>
      <c r="V71" s="288"/>
      <c r="W71" s="37"/>
      <c r="X71" s="21"/>
      <c r="Y71" s="19"/>
      <c r="Z71" s="19"/>
    </row>
    <row r="72" spans="1:26" ht="14.25" customHeight="1" thickBot="1">
      <c r="A72" s="289" t="s">
        <v>47</v>
      </c>
      <c r="B72" s="290"/>
      <c r="C72" s="290"/>
      <c r="D72" s="290"/>
      <c r="E72" s="290"/>
      <c r="F72" s="290"/>
      <c r="G72" s="290"/>
      <c r="H72" s="290"/>
      <c r="I72" s="290"/>
      <c r="J72" s="290"/>
      <c r="K72" s="290"/>
      <c r="L72" s="290"/>
      <c r="M72" s="290"/>
      <c r="N72" s="290"/>
      <c r="O72" s="290"/>
      <c r="P72" s="290"/>
      <c r="Q72" s="290"/>
      <c r="R72" s="290"/>
      <c r="S72" s="290"/>
      <c r="T72" s="290"/>
      <c r="U72" s="290"/>
      <c r="V72" s="291"/>
      <c r="W72" s="37"/>
      <c r="X72" s="21"/>
      <c r="Y72" s="19"/>
      <c r="Z72" s="19"/>
    </row>
    <row r="73" spans="1:26" s="25" customFormat="1" ht="6" customHeight="1">
      <c r="A73" s="24"/>
      <c r="B73" s="23"/>
      <c r="C73" s="23"/>
      <c r="D73" s="23"/>
      <c r="E73" s="23"/>
      <c r="F73" s="23"/>
      <c r="G73" s="23"/>
      <c r="H73" s="23"/>
      <c r="I73" s="23"/>
      <c r="J73" s="23"/>
      <c r="K73" s="23"/>
      <c r="L73" s="23"/>
      <c r="M73" s="23"/>
      <c r="N73" s="23"/>
      <c r="O73" s="23"/>
      <c r="P73" s="23"/>
      <c r="Q73" s="23"/>
      <c r="R73" s="23"/>
      <c r="S73" s="23"/>
      <c r="T73" s="23"/>
      <c r="U73" s="23"/>
      <c r="V73" s="22"/>
      <c r="W73" s="27"/>
      <c r="X73" s="36"/>
      <c r="Y73" s="35"/>
      <c r="Z73" s="35"/>
    </row>
    <row r="74" spans="1:26" s="25" customFormat="1" ht="12.75" customHeight="1">
      <c r="A74" s="27"/>
      <c r="B74" s="26"/>
      <c r="C74" s="26"/>
      <c r="D74" s="34" t="s">
        <v>135</v>
      </c>
      <c r="E74" s="300"/>
      <c r="F74" s="300"/>
      <c r="G74" s="300"/>
      <c r="H74" s="26"/>
      <c r="I74" s="30"/>
      <c r="J74" s="32"/>
      <c r="K74" s="34" t="s">
        <v>46</v>
      </c>
      <c r="L74" s="300"/>
      <c r="M74" s="300"/>
      <c r="N74" s="26"/>
      <c r="O74" s="30"/>
      <c r="P74" s="32"/>
      <c r="Q74" s="31"/>
      <c r="R74" s="34" t="s">
        <v>45</v>
      </c>
      <c r="S74" s="300"/>
      <c r="T74" s="300"/>
      <c r="U74" s="29"/>
      <c r="V74" s="28"/>
      <c r="W74" s="27"/>
      <c r="X74" s="26"/>
    </row>
    <row r="75" spans="1:26" s="25" customFormat="1" ht="6" customHeight="1" thickBot="1">
      <c r="A75" s="27"/>
      <c r="B75" s="26"/>
      <c r="C75" s="26"/>
      <c r="D75" s="34"/>
      <c r="E75" s="33"/>
      <c r="F75" s="32"/>
      <c r="G75" s="32"/>
      <c r="H75" s="31"/>
      <c r="I75" s="30"/>
      <c r="J75" s="32"/>
      <c r="K75" s="31"/>
      <c r="L75" s="30"/>
      <c r="M75" s="32"/>
      <c r="N75" s="31"/>
      <c r="O75" s="30"/>
      <c r="P75" s="32"/>
      <c r="Q75" s="31"/>
      <c r="R75" s="30"/>
      <c r="S75" s="29"/>
      <c r="T75" s="29"/>
      <c r="U75" s="29"/>
      <c r="V75" s="28"/>
      <c r="W75" s="27"/>
      <c r="X75" s="26"/>
    </row>
    <row r="76" spans="1:26" ht="14.25" customHeight="1" thickBot="1">
      <c r="A76" s="336" t="s">
        <v>44</v>
      </c>
      <c r="B76" s="290"/>
      <c r="C76" s="290"/>
      <c r="D76" s="290"/>
      <c r="E76" s="290"/>
      <c r="F76" s="290"/>
      <c r="G76" s="290"/>
      <c r="H76" s="290"/>
      <c r="I76" s="290"/>
      <c r="J76" s="290"/>
      <c r="K76" s="290"/>
      <c r="L76" s="290"/>
      <c r="M76" s="290"/>
      <c r="N76" s="290"/>
      <c r="O76" s="290"/>
      <c r="P76" s="290"/>
      <c r="Q76" s="290"/>
      <c r="R76" s="290"/>
      <c r="S76" s="290"/>
      <c r="T76" s="290"/>
      <c r="U76" s="290"/>
      <c r="V76" s="337"/>
      <c r="W76" s="18"/>
      <c r="X76" s="21"/>
      <c r="Y76" s="19"/>
      <c r="Z76" s="19"/>
    </row>
    <row r="77" spans="1:26" ht="4.5" customHeight="1">
      <c r="A77" s="24"/>
      <c r="B77" s="23"/>
      <c r="C77" s="23"/>
      <c r="D77" s="23"/>
      <c r="E77" s="23"/>
      <c r="F77" s="23"/>
      <c r="G77" s="23"/>
      <c r="H77" s="23"/>
      <c r="I77" s="23"/>
      <c r="J77" s="23"/>
      <c r="K77" s="23"/>
      <c r="L77" s="23"/>
      <c r="M77" s="23"/>
      <c r="N77" s="23"/>
      <c r="O77" s="23"/>
      <c r="P77" s="23"/>
      <c r="Q77" s="23"/>
      <c r="R77" s="23"/>
      <c r="S77" s="23"/>
      <c r="T77" s="23"/>
      <c r="U77" s="23"/>
      <c r="V77" s="22"/>
      <c r="W77" s="18"/>
      <c r="X77" s="21"/>
      <c r="Y77" s="19"/>
      <c r="Z77" s="19"/>
    </row>
    <row r="78" spans="1:26" s="19" customFormat="1" ht="14" customHeight="1">
      <c r="A78" s="274" t="s">
        <v>43</v>
      </c>
      <c r="B78" s="275"/>
      <c r="C78" s="275"/>
      <c r="D78" s="275"/>
      <c r="E78" s="275"/>
      <c r="F78" s="275"/>
      <c r="G78" s="275"/>
      <c r="H78" s="275"/>
      <c r="I78" s="275"/>
      <c r="J78" s="275"/>
      <c r="K78" s="275"/>
      <c r="L78" s="275"/>
      <c r="M78" s="275"/>
      <c r="N78" s="275"/>
      <c r="O78" s="275"/>
      <c r="P78" s="275"/>
      <c r="Q78" s="275"/>
      <c r="R78" s="275"/>
      <c r="S78" s="275"/>
      <c r="T78" s="275"/>
      <c r="U78" s="275"/>
      <c r="V78" s="276"/>
      <c r="W78" s="20"/>
      <c r="X78" s="21"/>
    </row>
    <row r="79" spans="1:26" s="19" customFormat="1" ht="12">
      <c r="A79" s="277"/>
      <c r="B79" s="278"/>
      <c r="C79" s="278"/>
      <c r="D79" s="278"/>
      <c r="E79" s="278"/>
      <c r="F79" s="278"/>
      <c r="G79" s="278"/>
      <c r="H79" s="278"/>
      <c r="I79" s="278"/>
      <c r="J79" s="278"/>
      <c r="K79" s="278"/>
      <c r="L79" s="278"/>
      <c r="M79" s="278"/>
      <c r="N79" s="278"/>
      <c r="O79" s="278"/>
      <c r="P79" s="278"/>
      <c r="Q79" s="278"/>
      <c r="R79" s="278"/>
      <c r="S79" s="278"/>
      <c r="T79" s="278"/>
      <c r="U79" s="278"/>
      <c r="V79" s="279"/>
      <c r="W79" s="20"/>
    </row>
    <row r="80" spans="1:26" s="19" customFormat="1" ht="12">
      <c r="A80" s="280"/>
      <c r="B80" s="281"/>
      <c r="C80" s="281"/>
      <c r="D80" s="281"/>
      <c r="E80" s="281"/>
      <c r="F80" s="281"/>
      <c r="G80" s="281"/>
      <c r="H80" s="281"/>
      <c r="I80" s="281"/>
      <c r="J80" s="281"/>
      <c r="K80" s="281"/>
      <c r="L80" s="281"/>
      <c r="M80" s="281"/>
      <c r="N80" s="281"/>
      <c r="O80" s="281"/>
      <c r="P80" s="281"/>
      <c r="Q80" s="281"/>
      <c r="R80" s="281"/>
      <c r="S80" s="281"/>
      <c r="T80" s="281"/>
      <c r="U80" s="281"/>
      <c r="V80" s="282"/>
      <c r="W80" s="20"/>
    </row>
    <row r="81" spans="1:26" s="19" customFormat="1" ht="14" customHeight="1">
      <c r="A81" s="274" t="s">
        <v>136</v>
      </c>
      <c r="B81" s="275"/>
      <c r="C81" s="275"/>
      <c r="D81" s="275"/>
      <c r="E81" s="275"/>
      <c r="F81" s="275"/>
      <c r="G81" s="275"/>
      <c r="H81" s="275"/>
      <c r="I81" s="275"/>
      <c r="J81" s="275"/>
      <c r="K81" s="275"/>
      <c r="L81" s="275"/>
      <c r="M81" s="275"/>
      <c r="N81" s="275"/>
      <c r="O81" s="275"/>
      <c r="P81" s="275"/>
      <c r="Q81" s="275"/>
      <c r="R81" s="275"/>
      <c r="S81" s="275"/>
      <c r="T81" s="275"/>
      <c r="U81" s="275"/>
      <c r="V81" s="276"/>
      <c r="W81" s="20"/>
    </row>
    <row r="82" spans="1:26" s="19" customFormat="1" ht="12">
      <c r="A82" s="277"/>
      <c r="B82" s="278"/>
      <c r="C82" s="278"/>
      <c r="D82" s="278"/>
      <c r="E82" s="278"/>
      <c r="F82" s="278"/>
      <c r="G82" s="278"/>
      <c r="H82" s="278"/>
      <c r="I82" s="278"/>
      <c r="J82" s="278"/>
      <c r="K82" s="278"/>
      <c r="L82" s="278"/>
      <c r="M82" s="278"/>
      <c r="N82" s="278"/>
      <c r="O82" s="278"/>
      <c r="P82" s="278"/>
      <c r="Q82" s="278"/>
      <c r="R82" s="278"/>
      <c r="S82" s="278"/>
      <c r="T82" s="278"/>
      <c r="U82" s="278"/>
      <c r="V82" s="279"/>
      <c r="W82" s="20"/>
    </row>
    <row r="83" spans="1:26" s="19" customFormat="1" ht="12">
      <c r="A83" s="280"/>
      <c r="B83" s="281"/>
      <c r="C83" s="281"/>
      <c r="D83" s="281"/>
      <c r="E83" s="281"/>
      <c r="F83" s="281"/>
      <c r="G83" s="281"/>
      <c r="H83" s="281"/>
      <c r="I83" s="281"/>
      <c r="J83" s="281"/>
      <c r="K83" s="281"/>
      <c r="L83" s="281"/>
      <c r="M83" s="281"/>
      <c r="N83" s="281"/>
      <c r="O83" s="281"/>
      <c r="P83" s="281"/>
      <c r="Q83" s="281"/>
      <c r="R83" s="281"/>
      <c r="S83" s="281"/>
      <c r="T83" s="281"/>
      <c r="U83" s="281"/>
      <c r="V83" s="282"/>
      <c r="W83" s="20"/>
    </row>
    <row r="84" spans="1:26" s="19" customFormat="1" ht="14" customHeight="1">
      <c r="A84" s="274" t="s">
        <v>42</v>
      </c>
      <c r="B84" s="275"/>
      <c r="C84" s="275"/>
      <c r="D84" s="275"/>
      <c r="E84" s="275"/>
      <c r="F84" s="275"/>
      <c r="G84" s="275"/>
      <c r="H84" s="275"/>
      <c r="I84" s="275"/>
      <c r="J84" s="275"/>
      <c r="K84" s="275"/>
      <c r="L84" s="275"/>
      <c r="M84" s="275"/>
      <c r="N84" s="275"/>
      <c r="O84" s="275"/>
      <c r="P84" s="275"/>
      <c r="Q84" s="275"/>
      <c r="R84" s="275"/>
      <c r="S84" s="275"/>
      <c r="T84" s="275"/>
      <c r="U84" s="275"/>
      <c r="V84" s="276"/>
      <c r="W84" s="20"/>
    </row>
    <row r="85" spans="1:26" s="19" customFormat="1" ht="12">
      <c r="A85" s="277"/>
      <c r="B85" s="278"/>
      <c r="C85" s="278"/>
      <c r="D85" s="278"/>
      <c r="E85" s="278"/>
      <c r="F85" s="278"/>
      <c r="G85" s="278"/>
      <c r="H85" s="278"/>
      <c r="I85" s="278"/>
      <c r="J85" s="278"/>
      <c r="K85" s="278"/>
      <c r="L85" s="278"/>
      <c r="M85" s="278"/>
      <c r="N85" s="278"/>
      <c r="O85" s="278"/>
      <c r="P85" s="278"/>
      <c r="Q85" s="278"/>
      <c r="R85" s="278"/>
      <c r="S85" s="278"/>
      <c r="T85" s="278"/>
      <c r="U85" s="278"/>
      <c r="V85" s="279"/>
      <c r="W85" s="20"/>
    </row>
    <row r="86" spans="1:26" s="19" customFormat="1" ht="12">
      <c r="A86" s="280"/>
      <c r="B86" s="281"/>
      <c r="C86" s="281"/>
      <c r="D86" s="281"/>
      <c r="E86" s="281"/>
      <c r="F86" s="281"/>
      <c r="G86" s="281"/>
      <c r="H86" s="281"/>
      <c r="I86" s="281"/>
      <c r="J86" s="281"/>
      <c r="K86" s="281"/>
      <c r="L86" s="281"/>
      <c r="M86" s="281"/>
      <c r="N86" s="281"/>
      <c r="O86" s="281"/>
      <c r="P86" s="281"/>
      <c r="Q86" s="281"/>
      <c r="R86" s="281"/>
      <c r="S86" s="281"/>
      <c r="T86" s="281"/>
      <c r="U86" s="281"/>
      <c r="V86" s="282"/>
      <c r="W86" s="20"/>
    </row>
    <row r="87" spans="1:26" s="19" customFormat="1" ht="14" customHeight="1">
      <c r="A87" s="274" t="s">
        <v>41</v>
      </c>
      <c r="B87" s="275"/>
      <c r="C87" s="275"/>
      <c r="D87" s="275"/>
      <c r="E87" s="275"/>
      <c r="F87" s="275"/>
      <c r="G87" s="275"/>
      <c r="H87" s="275"/>
      <c r="I87" s="275"/>
      <c r="J87" s="275"/>
      <c r="K87" s="275"/>
      <c r="L87" s="275"/>
      <c r="M87" s="275"/>
      <c r="N87" s="275"/>
      <c r="O87" s="275"/>
      <c r="P87" s="275"/>
      <c r="Q87" s="275"/>
      <c r="R87" s="275"/>
      <c r="S87" s="275"/>
      <c r="T87" s="275"/>
      <c r="U87" s="275"/>
      <c r="V87" s="276"/>
      <c r="W87" s="20"/>
      <c r="X87" s="15"/>
      <c r="Y87" s="15"/>
      <c r="Z87" s="15"/>
    </row>
    <row r="88" spans="1:26" s="19" customFormat="1">
      <c r="A88" s="277"/>
      <c r="B88" s="278"/>
      <c r="C88" s="278"/>
      <c r="D88" s="278"/>
      <c r="E88" s="278"/>
      <c r="F88" s="278"/>
      <c r="G88" s="278"/>
      <c r="H88" s="278"/>
      <c r="I88" s="278"/>
      <c r="J88" s="278"/>
      <c r="K88" s="278"/>
      <c r="L88" s="278"/>
      <c r="M88" s="278"/>
      <c r="N88" s="278"/>
      <c r="O88" s="278"/>
      <c r="P88" s="278"/>
      <c r="Q88" s="278"/>
      <c r="R88" s="278"/>
      <c r="S88" s="278"/>
      <c r="T88" s="278"/>
      <c r="U88" s="278"/>
      <c r="V88" s="279"/>
      <c r="W88" s="20"/>
      <c r="X88" s="15"/>
      <c r="Y88" s="15"/>
      <c r="Z88" s="15"/>
    </row>
    <row r="89" spans="1:26" s="19" customFormat="1">
      <c r="A89" s="277"/>
      <c r="B89" s="278"/>
      <c r="C89" s="278"/>
      <c r="D89" s="278"/>
      <c r="E89" s="278"/>
      <c r="F89" s="278"/>
      <c r="G89" s="278"/>
      <c r="H89" s="278"/>
      <c r="I89" s="278"/>
      <c r="J89" s="278"/>
      <c r="K89" s="278"/>
      <c r="L89" s="278"/>
      <c r="M89" s="278"/>
      <c r="N89" s="278"/>
      <c r="O89" s="278"/>
      <c r="P89" s="278"/>
      <c r="Q89" s="278"/>
      <c r="R89" s="278"/>
      <c r="S89" s="278"/>
      <c r="T89" s="278"/>
      <c r="U89" s="278"/>
      <c r="V89" s="279"/>
      <c r="W89" s="20"/>
      <c r="X89" s="15"/>
      <c r="Y89" s="15"/>
      <c r="Z89" s="15"/>
    </row>
    <row r="90" spans="1:26" s="19" customFormat="1" ht="14" customHeight="1">
      <c r="A90" s="274" t="s">
        <v>40</v>
      </c>
      <c r="B90" s="275"/>
      <c r="C90" s="275"/>
      <c r="D90" s="275"/>
      <c r="E90" s="275"/>
      <c r="F90" s="275"/>
      <c r="G90" s="275"/>
      <c r="H90" s="275"/>
      <c r="I90" s="275"/>
      <c r="J90" s="275"/>
      <c r="K90" s="275"/>
      <c r="L90" s="275"/>
      <c r="M90" s="275"/>
      <c r="N90" s="275"/>
      <c r="O90" s="275"/>
      <c r="P90" s="275"/>
      <c r="Q90" s="275"/>
      <c r="R90" s="275"/>
      <c r="S90" s="275"/>
      <c r="T90" s="275"/>
      <c r="U90" s="275"/>
      <c r="V90" s="276"/>
      <c r="W90" s="20"/>
      <c r="X90" s="15"/>
      <c r="Y90" s="15"/>
      <c r="Z90" s="15"/>
    </row>
    <row r="91" spans="1:26">
      <c r="A91" s="277"/>
      <c r="B91" s="278"/>
      <c r="C91" s="278"/>
      <c r="D91" s="278"/>
      <c r="E91" s="278"/>
      <c r="F91" s="278"/>
      <c r="G91" s="278"/>
      <c r="H91" s="278"/>
      <c r="I91" s="278"/>
      <c r="J91" s="278"/>
      <c r="K91" s="278"/>
      <c r="L91" s="278"/>
      <c r="M91" s="278"/>
      <c r="N91" s="278"/>
      <c r="O91" s="278"/>
      <c r="P91" s="278"/>
      <c r="Q91" s="278"/>
      <c r="R91" s="278"/>
      <c r="S91" s="278"/>
      <c r="T91" s="278"/>
      <c r="U91" s="278"/>
      <c r="V91" s="279"/>
      <c r="W91" s="18"/>
    </row>
    <row r="92" spans="1:26">
      <c r="A92" s="277"/>
      <c r="B92" s="278"/>
      <c r="C92" s="278"/>
      <c r="D92" s="278"/>
      <c r="E92" s="278"/>
      <c r="F92" s="278"/>
      <c r="G92" s="278"/>
      <c r="H92" s="278"/>
      <c r="I92" s="278"/>
      <c r="J92" s="278"/>
      <c r="K92" s="278"/>
      <c r="L92" s="278"/>
      <c r="M92" s="278"/>
      <c r="N92" s="278"/>
      <c r="O92" s="278"/>
      <c r="P92" s="278"/>
      <c r="Q92" s="278"/>
      <c r="R92" s="278"/>
      <c r="S92" s="278"/>
      <c r="T92" s="278"/>
      <c r="U92" s="278"/>
      <c r="V92" s="279"/>
      <c r="W92" s="18"/>
    </row>
    <row r="93" spans="1:26" ht="9" customHeight="1">
      <c r="A93" s="280"/>
      <c r="B93" s="281"/>
      <c r="C93" s="281"/>
      <c r="D93" s="281"/>
      <c r="E93" s="281"/>
      <c r="F93" s="281"/>
      <c r="G93" s="281"/>
      <c r="H93" s="281"/>
      <c r="I93" s="281"/>
      <c r="J93" s="281"/>
      <c r="K93" s="281"/>
      <c r="L93" s="281"/>
      <c r="M93" s="281"/>
      <c r="N93" s="281"/>
      <c r="O93" s="281"/>
      <c r="P93" s="281"/>
      <c r="Q93" s="281"/>
      <c r="R93" s="281"/>
      <c r="S93" s="281"/>
      <c r="T93" s="281"/>
      <c r="U93" s="281"/>
      <c r="V93" s="282"/>
      <c r="W93" s="18"/>
    </row>
    <row r="94" spans="1:26" ht="12" customHeight="1">
      <c r="A94" s="17"/>
      <c r="B94" s="17"/>
      <c r="C94" s="17"/>
      <c r="D94" s="17"/>
      <c r="E94" s="17"/>
      <c r="F94" s="17"/>
      <c r="G94" s="17"/>
      <c r="H94" s="17"/>
      <c r="I94" s="17"/>
      <c r="J94" s="17"/>
      <c r="K94" s="17"/>
      <c r="L94" s="17"/>
      <c r="M94" s="17"/>
      <c r="N94" s="17"/>
      <c r="O94" s="17"/>
      <c r="P94" s="17"/>
      <c r="Q94" s="17" t="s">
        <v>26</v>
      </c>
      <c r="R94" s="332" t="s">
        <v>27</v>
      </c>
      <c r="S94" s="332"/>
      <c r="T94" s="332"/>
      <c r="U94" s="332"/>
      <c r="V94" s="16"/>
    </row>
  </sheetData>
  <sheetProtection sheet="1" objects="1" scenarios="1" selectLockedCells="1"/>
  <mergeCells count="95">
    <mergeCell ref="B3:S3"/>
    <mergeCell ref="A7:A8"/>
    <mergeCell ref="A90:V93"/>
    <mergeCell ref="L49:V52"/>
    <mergeCell ref="H47:K47"/>
    <mergeCell ref="A53:A55"/>
    <mergeCell ref="F65:G65"/>
    <mergeCell ref="F68:G68"/>
    <mergeCell ref="S66:U68"/>
    <mergeCell ref="A36:A52"/>
    <mergeCell ref="A87:V89"/>
    <mergeCell ref="B8:C8"/>
    <mergeCell ref="D8:G8"/>
    <mergeCell ref="H34:K34"/>
    <mergeCell ref="L31:V33"/>
    <mergeCell ref="B30:G35"/>
    <mergeCell ref="H9:K9"/>
    <mergeCell ref="M6:V6"/>
    <mergeCell ref="H25:K25"/>
    <mergeCell ref="B7:G7"/>
    <mergeCell ref="B6:C6"/>
    <mergeCell ref="D6:E6"/>
    <mergeCell ref="F6:H6"/>
    <mergeCell ref="I6:J6"/>
    <mergeCell ref="K6:L6"/>
    <mergeCell ref="B17:G18"/>
    <mergeCell ref="B11:G13"/>
    <mergeCell ref="B14:G16"/>
    <mergeCell ref="B9:G10"/>
    <mergeCell ref="H7:K7"/>
    <mergeCell ref="L7:V7"/>
    <mergeCell ref="L8:V8"/>
    <mergeCell ref="L12:V13"/>
    <mergeCell ref="X63:Y65"/>
    <mergeCell ref="S57:V59"/>
    <mergeCell ref="U62:V62"/>
    <mergeCell ref="U65:V65"/>
    <mergeCell ref="F57:L57"/>
    <mergeCell ref="M57:R57"/>
    <mergeCell ref="F58:I58"/>
    <mergeCell ref="J58:L58"/>
    <mergeCell ref="P58:R58"/>
    <mergeCell ref="H31:K31"/>
    <mergeCell ref="L39:V41"/>
    <mergeCell ref="H36:K36"/>
    <mergeCell ref="L36:V38"/>
    <mergeCell ref="B19:G20"/>
    <mergeCell ref="B21:G27"/>
    <mergeCell ref="A19:A35"/>
    <mergeCell ref="L23:V26"/>
    <mergeCell ref="H28:K28"/>
    <mergeCell ref="B28:G29"/>
    <mergeCell ref="L34:V35"/>
    <mergeCell ref="H21:I22"/>
    <mergeCell ref="L17:V19"/>
    <mergeCell ref="L20:V22"/>
    <mergeCell ref="L27:V28"/>
    <mergeCell ref="L29:V30"/>
    <mergeCell ref="A9:A18"/>
    <mergeCell ref="H11:K11"/>
    <mergeCell ref="L9:V11"/>
    <mergeCell ref="J21:K22"/>
    <mergeCell ref="J19:J20"/>
    <mergeCell ref="I19:I20"/>
    <mergeCell ref="I15:J15"/>
    <mergeCell ref="L14:V16"/>
    <mergeCell ref="R94:U94"/>
    <mergeCell ref="M59:O59"/>
    <mergeCell ref="P59:R59"/>
    <mergeCell ref="S60:U60"/>
    <mergeCell ref="A69:V69"/>
    <mergeCell ref="A76:V76"/>
    <mergeCell ref="A81:V83"/>
    <mergeCell ref="F62:G62"/>
    <mergeCell ref="F59:I59"/>
    <mergeCell ref="B58:E59"/>
    <mergeCell ref="A84:V86"/>
    <mergeCell ref="C67:D67"/>
    <mergeCell ref="C61:D61"/>
    <mergeCell ref="E74:G74"/>
    <mergeCell ref="A78:V80"/>
    <mergeCell ref="A70:V71"/>
    <mergeCell ref="A72:V72"/>
    <mergeCell ref="A57:A68"/>
    <mergeCell ref="B36:G37"/>
    <mergeCell ref="L74:M74"/>
    <mergeCell ref="S74:T74"/>
    <mergeCell ref="J59:L59"/>
    <mergeCell ref="B38:G39"/>
    <mergeCell ref="L44:V45"/>
    <mergeCell ref="L46:V48"/>
    <mergeCell ref="M58:O58"/>
    <mergeCell ref="B40:G52"/>
    <mergeCell ref="B64:E64"/>
    <mergeCell ref="L42:V43"/>
  </mergeCells>
  <phoneticPr fontId="13" type="noConversion"/>
  <dataValidations xWindow="1653" yWindow="288" count="29">
    <dataValidation allowBlank="1" showInputMessage="1" showErrorMessage="1" promptTitle="Outcomes in calculator" prompt="state the Outcomes used in the calculator. If both categorical (c) and numeric (n) outcomes, list both and identify with 'c' or 'n' " sqref="B58:E59"/>
    <dataValidation allowBlank="1" showInputMessage="1" showErrorMessage="1" promptTitle="Study type:" prompt="state if RCT, Cohort or x-sectional study_x000d_if not RCT, state if intervention or risk factor study" sqref="B8:C8"/>
    <dataValidation allowBlank="1" showErrorMessage="1" sqref="K20"/>
    <dataValidation allowBlank="1" showInputMessage="1" showErrorMessage="1" promptTitle="Exposure" prompt="Enter here brief description of exposure intervention (e.g. penicillin, surgery)" sqref="H20"/>
    <dataValidation type="list" showInputMessage="1" showErrorMessage="1" sqref="H56">
      <formula1>"90,95,99"</formula1>
    </dataValidation>
    <dataValidation allowBlank="1" showInputMessage="1" showErrorMessage="1" promptTitle="Publication details" prompt="Enter abbreviated publication details of study: main author, journal &amp; year of publication. _x000a_Enter full citation on Page 1 under &quot;Evidence Selected&quot;" sqref="M6"/>
    <dataValidation allowBlank="1" showInputMessage="1" showErrorMessage="1" promptTitle="Assess when?" prompt="When was this research report assessed?" sqref="I6:J6"/>
    <dataValidation allowBlank="1" showInputMessage="1" showErrorMessage="1" promptTitle="Assess by?" prompt="Who assessed this research report?  Enter initials or own self-identifier." sqref="D6:E6"/>
    <dataValidation type="whole" operator="greaterThan" allowBlank="1" showInputMessage="1" showErrorMessage="1" errorTitle="Invalid entry" error="Value must be a whole number greater than 20" promptTitle="Participant population" prompt="Enter total number of participants enrolled in the study." sqref="I15:J15">
      <formula1>20</formula1>
    </dataValidation>
    <dataValidation allowBlank="1" showInputMessage="1" showErrorMessage="1" promptTitle="Report occurences per..." prompt="In GATE EGO, CGO and EGO-CGO are presented per 100 persons as the default setting.  If EGO-CGO is &lt;1, it is recommended that you change the default (per persons) setting to 1000, 10000 etc  to make EGO-CGO &gt;1" sqref="I54"/>
    <dataValidation type="decimal" allowBlank="1" showInputMessage="1" showErrorMessage="1" errorTitle="Invalid entry" error="Must be a number" promptTitle="Standard error" prompt="Enter either standard error (SE)  here, or standard deviation (SD) in the line above." sqref="I50:J50">
      <formula1>-500000</formula1>
      <formula2>500000</formula2>
    </dataValidation>
    <dataValidation type="decimal" allowBlank="1" showInputMessage="1" showErrorMessage="1" errorTitle="Invalid entry" error="Must be a number" promptTitle="Mean" prompt="Enter the mean of the outcome measure for the comparison group." sqref="J48">
      <formula1>-500000</formula1>
      <formula2>500000</formula2>
    </dataValidation>
    <dataValidation type="decimal" allowBlank="1" showInputMessage="1" showErrorMessage="1" errorTitle="Invalid entry" error="Must be a number" promptTitle="Standard deviation" prompt="Enter either standard deviation (SD) here, or standard error (SE) in the line below." sqref="I49:J49">
      <formula1>-500000</formula1>
      <formula2>500000</formula2>
    </dataValidation>
    <dataValidation type="decimal" allowBlank="1" showInputMessage="1" showErrorMessage="1" errorTitle="Invalid entry" error="Must be a number" promptTitle="Mean" prompt="Enter the mean of the outcome measure for the exposure group." sqref="I48">
      <formula1>-500000</formula1>
      <formula2>500000</formula2>
    </dataValidation>
    <dataValidation allowBlank="1" showInputMessage="1" showErrorMessage="1" promptTitle="Participants without outcome" prompt="Entry is optional, not used for calculations." sqref="I42:J42"/>
    <dataValidation type="whole" allowBlank="1" showInputMessage="1" showErrorMessage="1" errorTitle="Invalid entry" error="Value must be a non-negative whole number and can't be greater than the number of CG participants who completed follow-up" promptTitle="Participants with outcomes" prompt="Enter the number of participants in the comparison group who have the outcome of interest. _x000a__x000a_It cannot be greater than the number completed follow-up." sqref="J39">
      <formula1>0</formula1>
      <formula2>cgfollow</formula2>
    </dataValidation>
    <dataValidation type="whole" allowBlank="1" showInputMessage="1" showErrorMessage="1" errorTitle="Invalid entry" error="Value must be a non-negative whole number and can't be greater than the number of EG participants who completed follow-up" promptTitle="Participants with outcomes" prompt="Enter the number of participants in the exposed group who have the outcome of interest._x000a_ _x000a_It cannot be greater than the number completed follow-up." sqref="I39">
      <formula1>0</formula1>
      <formula2>egfollow</formula2>
    </dataValidation>
    <dataValidation type="whole" operator="greaterThan" allowBlank="1" showInputMessage="1" showErrorMessage="1" errorTitle="Invalid entry" error="Value must be a non-negative whole number and can't be greater than the total CG participants" promptTitle="Completed follow-up" prompt="Depending on data provided, enter number of persons completing OR person-time of follow-up. If person-time given set 'Report results per' (below) to 1." sqref="J29">
      <formula1>0</formula1>
    </dataValidation>
    <dataValidation type="whole" operator="greaterThan" allowBlank="1" showInputMessage="1" showErrorMessage="1" errorTitle="Invalid entry" error="Value must be a non-negative whole number and can't be greater than the total EG participants" promptTitle="Completed follow-up" prompt="Depending on data provided, enter number of persons completing follow-up OR person-time of follow-up. If person-time given set 'Report results per' (below) to 1." sqref="I29">
      <formula1>0</formula1>
    </dataValidation>
    <dataValidation allowBlank="1" showInputMessage="1" showErrorMessage="1" promptTitle="Percentage lost to follow up" prompt="these percentages will be incorrect if person-year data are entered into the center cells in the circle" sqref="I35:J35"/>
    <dataValidation type="whole" allowBlank="1" showInputMessage="1" showErrorMessage="1" errorTitle="Invalid entry" error="Value must be a non-negative whole number and can't be greater than the total CG participants" promptTitle="Lost during follow-up" prompt="Enter here those who were allocated to comparison group but were lost to follow-up." sqref="J32">
      <formula1>0</formula1>
      <formula2>J23</formula2>
    </dataValidation>
    <dataValidation type="whole" allowBlank="1" showInputMessage="1" showErrorMessage="1" errorTitle="Invalid entry" error="Value must be a non-negative whole number and can't be greater than the total EG participants" promptTitle="Lost during follow-up" prompt="Enter here those who were allocated to exposure group but were lost to follow-up." sqref="I32">
      <formula1>0</formula1>
      <formula2>I23</formula2>
    </dataValidation>
    <dataValidation type="whole" allowBlank="1" showInputMessage="1" showErrorMessage="1" errorTitle="Invalid entry" error="Value must be a non-negative whole number and can't be greater than the total CG participants" promptTitle="Dropped pre-intervention" prompt="Enter here the number allocated to the comparison group who did not initiate the comparison group intervention." sqref="J26">
      <formula1>0</formula1>
      <formula2>J23</formula2>
    </dataValidation>
    <dataValidation type="whole" allowBlank="1" showInputMessage="1" showErrorMessage="1" errorTitle="Invalid entry" error="Value must be a non-negative whole number and can't be greater than the total EG participants" promptTitle="Dropped pre-intervention" prompt="Enter here the number allocated to the exposure group who did not initiate the exposure group intervention._x000a_" sqref="I26">
      <formula1>0</formula1>
      <formula2>I23</formula2>
    </dataValidation>
    <dataValidation type="whole" allowBlank="1" showInputMessage="1" showErrorMessage="1" errorTitle="Invalid entry" error="Value must be a positive whole number and not greater than the total participant population" promptTitle="Comparison Group (CG)" prompt="Enter the number who were allocated to the comparison group, whether or not they completed follow-up." sqref="J23">
      <formula1>0</formula1>
      <formula2>I15</formula2>
    </dataValidation>
    <dataValidation type="whole" allowBlank="1" showInputMessage="1" showErrorMessage="1" errorTitle="Invalid entry" error="Value must be a positive whole number and not greater than the total participant population" promptTitle="Exposure Group (EG)" prompt="Enter the number who were allocated to the exposure group, whether or not they completed follow-up." sqref="I23">
      <formula1>0</formula1>
      <formula2>I15</formula2>
    </dataValidation>
    <dataValidation allowBlank="1" showInputMessage="1" showErrorMessage="1" promptTitle="Study type:" prompt="this GATE Appraise template is designed for cohort studies of prognosis. Other study designs, e.g. case control studies can only provide indirect prognostic evidence and should be assessed using the case control GATE workbook" sqref="D8:G8"/>
    <dataValidation type="list" allowBlank="1" showInputMessage="1" showErrorMessage="1" error="Please enter yes or no" sqref="E74:G74 S74:T74">
      <formula1>"yes.no"</formula1>
    </dataValidation>
    <dataValidation type="list" allowBlank="1" showInputMessage="1" showErrorMessage="1" error="Please enter yes or no" sqref="L74:M74">
      <formula1>"yes,no"</formula1>
    </dataValidation>
  </dataValidations>
  <pageMargins left="0.70866141732283472" right="0.59055118110236227" top="0.74803149606299213" bottom="0.74803149606299213" header="0.31496062992125984" footer="0.31496062992125984"/>
  <pageSetup paperSize="9" scale="61" orientation="portrait"/>
  <headerFooter>
    <oddFooter xml:space="preserve">&amp;L&amp;8&amp;F, &amp;A
&amp;D&amp;R&amp;8
Downloadable from  www.epiq.co.nz
Copyright © 2004 Rod Jackson, University of Auckland&amp;11 </oddFooter>
  </headerFooter>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C83"/>
  <sheetViews>
    <sheetView showGridLines="0" workbookViewId="0"/>
  </sheetViews>
  <sheetFormatPr baseColWidth="10" defaultColWidth="8.83203125" defaultRowHeight="14" x14ac:dyDescent="0"/>
  <cols>
    <col min="1" max="1" width="3" style="202" customWidth="1"/>
    <col min="2" max="2" width="96.6640625" style="202" customWidth="1"/>
    <col min="3" max="3" width="2.6640625" style="202" customWidth="1"/>
    <col min="4" max="16384" width="8.83203125" style="202"/>
  </cols>
  <sheetData>
    <row r="1" spans="1:3" ht="18">
      <c r="A1" s="197"/>
      <c r="B1" s="197" t="s">
        <v>161</v>
      </c>
      <c r="C1" s="197"/>
    </row>
    <row r="2" spans="1:3" ht="16" thickBot="1">
      <c r="A2" s="468" t="s">
        <v>162</v>
      </c>
      <c r="B2" s="468"/>
      <c r="C2" s="468"/>
    </row>
    <row r="3" spans="1:3" ht="15" thickBot="1">
      <c r="A3" s="336" t="s">
        <v>122</v>
      </c>
      <c r="B3" s="290"/>
      <c r="C3" s="290"/>
    </row>
    <row r="4" spans="1:3" s="217" customFormat="1">
      <c r="A4" s="227" t="s">
        <v>159</v>
      </c>
      <c r="B4" s="218"/>
    </row>
    <row r="5" spans="1:3" ht="30">
      <c r="A5" s="216"/>
      <c r="B5" s="231" t="str">
        <f>Appraise!B9</f>
        <v xml:space="preserve">Describe Setting:  (double click here in the brackets, to right of bolded heading to add text -write over these instructions, but not the bolded headings)  </v>
      </c>
    </row>
    <row r="6" spans="1:3" ht="15">
      <c r="A6" s="214"/>
      <c r="B6" s="232"/>
    </row>
    <row r="7" spans="1:3" ht="15">
      <c r="A7" s="215"/>
      <c r="B7" s="231" t="str">
        <f>Appraise!B11</f>
        <v>Describe Eligibility criteria:</v>
      </c>
    </row>
    <row r="8" spans="1:3" ht="15">
      <c r="A8" s="214"/>
      <c r="B8" s="233"/>
    </row>
    <row r="9" spans="1:3" ht="15">
      <c r="A9" s="37"/>
      <c r="B9" s="231" t="str">
        <f>Appraise!B14</f>
        <v>Describe Recruitment (sampling) process:</v>
      </c>
    </row>
    <row r="10" spans="1:3" ht="15">
      <c r="A10" s="214"/>
      <c r="B10" s="233"/>
    </row>
    <row r="11" spans="1:3" ht="15">
      <c r="A11" s="214"/>
      <c r="B11" s="231" t="str">
        <f>Appraise!B17</f>
        <v>% of invited eligibles who participated:</v>
      </c>
    </row>
    <row r="12" spans="1:3" s="206" customFormat="1" ht="15">
      <c r="A12" s="208"/>
      <c r="B12" s="234"/>
    </row>
    <row r="13" spans="1:3" s="206" customFormat="1" ht="15">
      <c r="A13" s="209" t="s">
        <v>148</v>
      </c>
      <c r="B13" s="234"/>
    </row>
    <row r="14" spans="1:3" s="206" customFormat="1" ht="15">
      <c r="A14" s="213"/>
      <c r="B14" s="234"/>
    </row>
    <row r="15" spans="1:3" s="206" customFormat="1" ht="15">
      <c r="A15" s="208"/>
      <c r="B15" s="231" t="str">
        <f>Appraise!B21</f>
        <v>Describe Exposure: how defined &amp; measured:</v>
      </c>
    </row>
    <row r="16" spans="1:3" s="206" customFormat="1" ht="15">
      <c r="A16" s="208"/>
      <c r="B16" s="234"/>
    </row>
    <row r="17" spans="1:3" s="206" customFormat="1" ht="15">
      <c r="A17" s="209" t="s">
        <v>149</v>
      </c>
      <c r="B17" s="234"/>
    </row>
    <row r="18" spans="1:3" s="206" customFormat="1" ht="15">
      <c r="A18" s="213"/>
      <c r="B18" s="234"/>
    </row>
    <row r="19" spans="1:3" s="206" customFormat="1" ht="15">
      <c r="A19" s="208"/>
      <c r="B19" s="231" t="str">
        <f>Appraise!B30</f>
        <v>Describe Comparison: how defined &amp; measured:</v>
      </c>
    </row>
    <row r="20" spans="1:3" s="206" customFormat="1" ht="15">
      <c r="A20" s="208"/>
      <c r="B20" s="234"/>
    </row>
    <row r="21" spans="1:3" s="206" customFormat="1" ht="15">
      <c r="A21" s="209" t="s">
        <v>150</v>
      </c>
      <c r="B21" s="234"/>
    </row>
    <row r="22" spans="1:3" s="206" customFormat="1" ht="15">
      <c r="A22" s="209" t="s">
        <v>121</v>
      </c>
      <c r="B22" s="234"/>
    </row>
    <row r="23" spans="1:3" s="206" customFormat="1" ht="15">
      <c r="A23" s="208"/>
      <c r="B23" s="234"/>
    </row>
    <row r="24" spans="1:3" s="206" customFormat="1" ht="15">
      <c r="A24" s="208"/>
      <c r="B24" s="231" t="str">
        <f>Appraise!B40</f>
        <v xml:space="preserve">Describe Outcomes &amp; Time: how defined &amp; how / by whom / when identified: </v>
      </c>
    </row>
    <row r="25" spans="1:3" s="206" customFormat="1" ht="15" thickBot="1">
      <c r="A25" s="208"/>
      <c r="B25" s="207"/>
    </row>
    <row r="26" spans="1:3" ht="15" thickBot="1">
      <c r="A26" s="336" t="s">
        <v>120</v>
      </c>
      <c r="B26" s="290"/>
      <c r="C26" s="290"/>
    </row>
    <row r="27" spans="1:3" s="210" customFormat="1">
      <c r="A27" s="212" t="s">
        <v>119</v>
      </c>
      <c r="B27" s="211"/>
    </row>
    <row r="28" spans="1:3" s="206" customFormat="1">
      <c r="A28" s="208"/>
      <c r="B28" s="207"/>
    </row>
    <row r="29" spans="1:3" s="206" customFormat="1" ht="15">
      <c r="A29" s="208"/>
      <c r="B29" s="231" t="str">
        <f>Appraise!L9</f>
        <v>Setting &amp; eligible population appropriate to goals &amp; sufficiently well described ?</v>
      </c>
    </row>
    <row r="30" spans="1:3" s="206" customFormat="1" ht="15">
      <c r="A30" s="208"/>
      <c r="B30" s="234"/>
    </row>
    <row r="31" spans="1:3" s="206" customFormat="1" ht="15">
      <c r="A31" s="208"/>
      <c r="B31" s="231" t="str">
        <f>Appraise!L12</f>
        <v xml:space="preserve">Participants likely to be reasonably similar to all Eligibles? </v>
      </c>
    </row>
    <row r="32" spans="1:3" s="225" customFormat="1" ht="15">
      <c r="A32" s="214"/>
      <c r="B32" s="235"/>
    </row>
    <row r="33" spans="1:2" s="206" customFormat="1" ht="15">
      <c r="A33" s="208"/>
      <c r="B33" s="231" t="str">
        <f>Appraise!L14</f>
        <v>Participants at a common point in course of disease/condition ?</v>
      </c>
    </row>
    <row r="34" spans="1:2" s="206" customFormat="1" ht="15">
      <c r="A34" s="208"/>
      <c r="B34" s="234"/>
    </row>
    <row r="35" spans="1:2" s="206" customFormat="1" ht="15">
      <c r="A35" s="208"/>
      <c r="B35" s="231" t="str">
        <f>Appraise!L17</f>
        <v>Risk/prognostic profiles sufficiently described to define who findings applicable to?</v>
      </c>
    </row>
    <row r="36" spans="1:2" s="206" customFormat="1" ht="15">
      <c r="A36" s="208"/>
      <c r="B36" s="234"/>
    </row>
    <row r="37" spans="1:2" s="206" customFormat="1" ht="15">
      <c r="A37" s="209" t="s">
        <v>151</v>
      </c>
      <c r="B37" s="234"/>
    </row>
    <row r="38" spans="1:2" s="206" customFormat="1" ht="15">
      <c r="A38" s="208"/>
      <c r="B38" s="234"/>
    </row>
    <row r="39" spans="1:2" s="206" customFormat="1" ht="15">
      <c r="A39" s="208"/>
      <c r="B39" s="231" t="str">
        <f>Appraise!L23</f>
        <v xml:space="preserve">Prognostic factors sufficiently well defined and  measured to allocate participants to correct groups? </v>
      </c>
    </row>
    <row r="40" spans="1:2" s="206" customFormat="1" ht="15">
      <c r="A40" s="208"/>
      <c r="B40" s="234"/>
    </row>
    <row r="41" spans="1:2" s="206" customFormat="1" ht="15">
      <c r="A41" s="208"/>
      <c r="B41" s="236" t="str">
        <f>Appraise!L27</f>
        <v>Prognostic factors measured prior to outcomes occurring ?</v>
      </c>
    </row>
    <row r="42" spans="1:2" s="206" customFormat="1" ht="15">
      <c r="A42" s="208"/>
      <c r="B42" s="234"/>
    </row>
    <row r="43" spans="1:2" s="206" customFormat="1" ht="15">
      <c r="A43" s="208"/>
      <c r="B43" s="231" t="str">
        <f>Appraise!L29</f>
        <v>Prognostic factors meaningful in usual practice ?</v>
      </c>
    </row>
    <row r="44" spans="1:2" s="206" customFormat="1" ht="15">
      <c r="A44" s="208"/>
      <c r="B44" s="234"/>
    </row>
    <row r="45" spans="1:2" s="206" customFormat="1" ht="15">
      <c r="A45" s="209" t="s">
        <v>118</v>
      </c>
      <c r="B45" s="234"/>
    </row>
    <row r="46" spans="1:2" s="206" customFormat="1" ht="15">
      <c r="A46" s="208"/>
      <c r="B46" s="234"/>
    </row>
    <row r="47" spans="1:2" s="206" customFormat="1" ht="15">
      <c r="A47" s="208"/>
      <c r="B47" s="231" t="str">
        <f>Appraise!L34</f>
        <v xml:space="preserve">Completeness of follow-up high enough and similar in EG &amp; CG ? </v>
      </c>
    </row>
    <row r="48" spans="1:2" s="206" customFormat="1" ht="15">
      <c r="A48" s="208"/>
      <c r="B48" s="234"/>
    </row>
    <row r="49" spans="1:3" s="206" customFormat="1" ht="15">
      <c r="A49" s="208"/>
      <c r="B49" s="231" t="str">
        <f>Appraise!L36</f>
        <v>Changes in prognostic factors In EG &amp; CG during follow-up sufficiently low ?</v>
      </c>
    </row>
    <row r="50" spans="1:3" s="206" customFormat="1" ht="15">
      <c r="A50" s="208"/>
      <c r="B50" s="234"/>
    </row>
    <row r="51" spans="1:3" s="206" customFormat="1" ht="15">
      <c r="A51" s="208"/>
      <c r="B51" s="231" t="str">
        <f>Appraise!L39</f>
        <v>EG &amp; CG treated similarly during follow-up ?</v>
      </c>
    </row>
    <row r="52" spans="1:3" s="206" customFormat="1" ht="15">
      <c r="A52" s="208"/>
      <c r="B52" s="234"/>
    </row>
    <row r="53" spans="1:3" s="206" customFormat="1" ht="15">
      <c r="A53" s="208"/>
      <c r="B53" s="231" t="str">
        <f>Appraise!L42</f>
        <v>Participants/Investigators blind to EG/CG status ?</v>
      </c>
    </row>
    <row r="54" spans="1:3" s="206" customFormat="1" ht="15">
      <c r="A54" s="208"/>
      <c r="B54" s="234"/>
    </row>
    <row r="55" spans="1:3" s="206" customFormat="1" ht="15">
      <c r="A55" s="209" t="s">
        <v>117</v>
      </c>
      <c r="B55" s="234"/>
    </row>
    <row r="56" spans="1:3" s="206" customFormat="1" ht="15">
      <c r="A56" s="208"/>
      <c r="B56" s="234"/>
    </row>
    <row r="57" spans="1:3" s="206" customFormat="1" ht="15">
      <c r="A57" s="208"/>
      <c r="B57" s="231" t="str">
        <f>Appraise!L46</f>
        <v>Outcomes measured accurately enough ?</v>
      </c>
    </row>
    <row r="58" spans="1:3" s="206" customFormat="1" ht="15">
      <c r="A58" s="208"/>
      <c r="B58" s="234"/>
    </row>
    <row r="59" spans="1:3" s="206" customFormat="1" ht="15">
      <c r="A59" s="208"/>
      <c r="B59" s="231" t="str">
        <f>Appraise!L49</f>
        <v>Follow-up time similar in EG &amp; CG and sufficient to be meaningful ?</v>
      </c>
    </row>
    <row r="60" spans="1:3" s="206" customFormat="1" ht="15" thickBot="1">
      <c r="A60" s="208"/>
      <c r="B60" s="207"/>
    </row>
    <row r="61" spans="1:3" s="37" customFormat="1" thickBot="1">
      <c r="A61" s="336" t="s">
        <v>47</v>
      </c>
      <c r="B61" s="290"/>
      <c r="C61" s="290"/>
    </row>
    <row r="62" spans="1:3" s="26" customFormat="1" ht="13">
      <c r="A62" s="205" t="s">
        <v>160</v>
      </c>
    </row>
    <row r="63" spans="1:3" ht="15">
      <c r="B63" s="231" t="str">
        <f>IF(ISBLANK(Appraise!A70),"",Appraise!A70)</f>
        <v/>
      </c>
    </row>
    <row r="64" spans="1:3" s="26" customFormat="1" ht="15">
      <c r="A64" s="205" t="s">
        <v>135</v>
      </c>
      <c r="B64" s="237"/>
    </row>
    <row r="65" spans="1:3" ht="15">
      <c r="B65" s="231" t="str">
        <f>IF(ISBLANK(Appraise!E74),"",Appraise!E74)</f>
        <v/>
      </c>
    </row>
    <row r="66" spans="1:3" ht="15">
      <c r="A66" s="205" t="s">
        <v>46</v>
      </c>
      <c r="B66" s="238"/>
    </row>
    <row r="67" spans="1:3" ht="15">
      <c r="B67" s="231" t="str">
        <f>IF(ISBLANK(Appraise!L74),"",Appraise!L74)</f>
        <v/>
      </c>
    </row>
    <row r="68" spans="1:3" ht="15">
      <c r="A68" s="205" t="s">
        <v>116</v>
      </c>
      <c r="B68" s="238"/>
    </row>
    <row r="69" spans="1:3" ht="15">
      <c r="B69" s="231" t="str">
        <f>IF(ISBLANK(Appraise!S74),"",Appraise!S74)</f>
        <v/>
      </c>
    </row>
    <row r="70" spans="1:3" s="206" customFormat="1" ht="15" thickBot="1">
      <c r="A70" s="208"/>
      <c r="B70" s="207"/>
    </row>
    <row r="71" spans="1:3" s="37" customFormat="1" thickBot="1">
      <c r="A71" s="336" t="s">
        <v>44</v>
      </c>
      <c r="B71" s="290"/>
      <c r="C71" s="290"/>
    </row>
    <row r="72" spans="1:3" s="26" customFormat="1" ht="13">
      <c r="A72" s="205"/>
    </row>
    <row r="73" spans="1:3" ht="60">
      <c r="B73" s="231" t="str">
        <f>Appraise!A78</f>
        <v>1. Study design (AMBOM): non-random error/bias sufficiently low for study to be valid? - consider amount &amp; direction of bias:_x000D__x000D_</v>
      </c>
    </row>
    <row r="74" spans="1:3" ht="15">
      <c r="A74" s="205"/>
      <c r="B74" s="238"/>
    </row>
    <row r="75" spans="1:3" ht="30">
      <c r="B75" s="231" t="str">
        <f>Appraise!A81</f>
        <v>2. Study analyses (AN): analytical error sufficiently low for results to be valid? - were ITF analyses done? were adjusted analyses done if EG &amp; CG diiferent at baseline?</v>
      </c>
    </row>
    <row r="76" spans="1:3" ht="15">
      <c r="A76" s="205"/>
      <c r="B76" s="238"/>
    </row>
    <row r="77" spans="1:3" ht="60">
      <c r="B77" s="231" t="str">
        <f>Appraise!A84</f>
        <v>3. Study numbers: random error sufficiently low (95% CI narrow) for results to be meaningful? if no statistically significant effects, was study power/sample size sufficiently high?_x000D__x000D_</v>
      </c>
    </row>
    <row r="78" spans="1:3" ht="15">
      <c r="B78" s="238"/>
    </row>
    <row r="79" spans="1:3" ht="45">
      <c r="B79" s="231" t="str">
        <f>Appraise!A87</f>
        <v>4. Study effect size: RD +/ or RR sufficiently large to be real and meaningful?_x000D__x000D_</v>
      </c>
    </row>
    <row r="80" spans="1:3" ht="15">
      <c r="B80" s="238"/>
    </row>
    <row r="81" spans="1:3" ht="60">
      <c r="B81" s="231" t="str">
        <f>Appraise!A90</f>
        <v>5. Applicability (R):  if 1-4 ok, are findings likely to be applicable in practice?_x000D__x000D__x000D_</v>
      </c>
    </row>
    <row r="82" spans="1:3">
      <c r="B82" s="105"/>
    </row>
    <row r="83" spans="1:3">
      <c r="A83" s="204" t="s">
        <v>26</v>
      </c>
      <c r="B83" s="17"/>
      <c r="C83" s="203" t="s">
        <v>27</v>
      </c>
    </row>
  </sheetData>
  <sheetProtection sheet="1" objects="1" scenarios="1" formatRows="0" selectLockedCells="1"/>
  <mergeCells count="5">
    <mergeCell ref="A71:C71"/>
    <mergeCell ref="A26:C26"/>
    <mergeCell ref="A61:C61"/>
    <mergeCell ref="A3:C3"/>
    <mergeCell ref="A2:C2"/>
  </mergeCells>
  <phoneticPr fontId="13" type="noConversion"/>
  <pageMargins left="0.39370078740157483" right="0.39370078740157483" top="0.55118110236220474" bottom="0.55118110236220474" header="0.31496062992125984" footer="0.31496062992125984"/>
  <pageSetup paperSize="9" scale="84" fitToHeight="6"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E16"/>
  <sheetViews>
    <sheetView showGridLines="0" workbookViewId="0">
      <selection activeCell="A10" sqref="A10:B10"/>
    </sheetView>
  </sheetViews>
  <sheetFormatPr baseColWidth="10" defaultColWidth="8.83203125" defaultRowHeight="14" x14ac:dyDescent="0"/>
  <cols>
    <col min="1" max="4" width="28.6640625" style="10" customWidth="1"/>
    <col min="5" max="16384" width="8.83203125" style="10"/>
  </cols>
  <sheetData>
    <row r="1" spans="1:5" ht="18">
      <c r="A1" s="241" t="s">
        <v>115</v>
      </c>
      <c r="B1" s="242"/>
      <c r="C1" s="242"/>
      <c r="D1" s="243"/>
    </row>
    <row r="2" spans="1:5" ht="15">
      <c r="A2" s="478" t="s">
        <v>114</v>
      </c>
      <c r="B2" s="479"/>
      <c r="C2" s="479"/>
      <c r="D2" s="480"/>
    </row>
    <row r="3" spans="1:5">
      <c r="A3" s="9" t="s">
        <v>0</v>
      </c>
      <c r="B3" s="201"/>
      <c r="C3" s="240" t="s">
        <v>1</v>
      </c>
      <c r="D3" s="200"/>
      <c r="E3" s="11"/>
    </row>
    <row r="4" spans="1:5" s="199" customFormat="1" ht="15" customHeight="1">
      <c r="A4" s="481" t="s">
        <v>113</v>
      </c>
      <c r="B4" s="482"/>
      <c r="C4" s="482"/>
      <c r="D4" s="483"/>
    </row>
    <row r="5" spans="1:5" ht="24" customHeight="1">
      <c r="A5" s="484" t="s">
        <v>112</v>
      </c>
      <c r="B5" s="485"/>
      <c r="C5" s="485"/>
      <c r="D5" s="486"/>
    </row>
    <row r="6" spans="1:5" ht="100" customHeight="1">
      <c r="A6" s="252"/>
      <c r="B6" s="253"/>
      <c r="C6" s="487"/>
      <c r="D6" s="488"/>
    </row>
    <row r="7" spans="1:5" ht="39" customHeight="1">
      <c r="A7" s="476" t="s">
        <v>111</v>
      </c>
      <c r="B7" s="477"/>
      <c r="C7" s="476" t="s">
        <v>110</v>
      </c>
      <c r="D7" s="477"/>
    </row>
    <row r="8" spans="1:5" ht="222" customHeight="1">
      <c r="A8" s="469" t="s">
        <v>169</v>
      </c>
      <c r="B8" s="470"/>
      <c r="C8" s="469"/>
      <c r="D8" s="470"/>
    </row>
    <row r="9" spans="1:5" ht="45" customHeight="1">
      <c r="A9" s="476" t="s">
        <v>109</v>
      </c>
      <c r="B9" s="477"/>
      <c r="C9" s="476" t="s">
        <v>108</v>
      </c>
      <c r="D9" s="477"/>
    </row>
    <row r="10" spans="1:5" ht="139" customHeight="1">
      <c r="A10" s="469"/>
      <c r="B10" s="470"/>
      <c r="C10" s="469"/>
      <c r="D10" s="470"/>
    </row>
    <row r="11" spans="1:5">
      <c r="A11" s="471" t="s">
        <v>107</v>
      </c>
      <c r="B11" s="471"/>
      <c r="C11" s="471"/>
      <c r="D11" s="471"/>
    </row>
    <row r="12" spans="1:5" ht="131" customHeight="1">
      <c r="A12" s="268"/>
      <c r="B12" s="268"/>
      <c r="C12" s="268"/>
      <c r="D12" s="268"/>
    </row>
    <row r="13" spans="1:5" ht="15" customHeight="1">
      <c r="A13" s="472" t="s">
        <v>106</v>
      </c>
      <c r="B13" s="473"/>
      <c r="C13" s="473"/>
      <c r="D13" s="474"/>
    </row>
    <row r="14" spans="1:5">
      <c r="A14" s="475" t="s">
        <v>105</v>
      </c>
      <c r="B14" s="475"/>
      <c r="C14" s="475"/>
      <c r="D14" s="475"/>
    </row>
    <row r="15" spans="1:5" ht="164" customHeight="1">
      <c r="A15" s="268"/>
      <c r="B15" s="268"/>
      <c r="C15" s="268"/>
      <c r="D15" s="268"/>
    </row>
    <row r="16" spans="1:5">
      <c r="A16" s="17"/>
      <c r="B16" s="17"/>
      <c r="C16" s="17" t="s">
        <v>26</v>
      </c>
      <c r="D16" s="239" t="s">
        <v>27</v>
      </c>
    </row>
  </sheetData>
  <sheetProtection sheet="1" objects="1" scenarios="1" formatRows="0" selectLockedCells="1"/>
  <mergeCells count="19">
    <mergeCell ref="A1:D1"/>
    <mergeCell ref="A2:D2"/>
    <mergeCell ref="A4:D4"/>
    <mergeCell ref="A5:D5"/>
    <mergeCell ref="A6:B6"/>
    <mergeCell ref="C6:D6"/>
    <mergeCell ref="A7:B7"/>
    <mergeCell ref="C7:D7"/>
    <mergeCell ref="A8:B8"/>
    <mergeCell ref="C8:D8"/>
    <mergeCell ref="A9:B9"/>
    <mergeCell ref="C9:D9"/>
    <mergeCell ref="A15:D15"/>
    <mergeCell ref="A10:B10"/>
    <mergeCell ref="C10:D10"/>
    <mergeCell ref="A11:D11"/>
    <mergeCell ref="A12:D12"/>
    <mergeCell ref="A13:D13"/>
    <mergeCell ref="A14:D14"/>
  </mergeCells>
  <dataValidations count="1">
    <dataValidation allowBlank="1" showInputMessage="1" showErrorMessage="1" promptTitle="Assess by?" prompt="Who performed this assessment?  Enter initials or own self-identifier." sqref="B3"/>
  </dataValidations>
  <pageMargins left="0.70866141732283472" right="0.70866141732283472" top="0.74803149606299213" bottom="0.74803149606299213" header="0.31496062992125984" footer="0.31496062992125984"/>
  <pageSetup paperSize="9" scale="71" fitToHeight="0" orientation="portrait" horizontalDpi="4294967292" verticalDpi="4294967292"/>
  <headerFooter>
    <oddFooter xml:space="preserve">&amp;L&amp;F, &amp;A
&amp;D&amp;R
Downloadable from  www.epiq.co.nz
Copyright © 2004 Rod Jackson, University of Auckland </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C14"/>
  <sheetViews>
    <sheetView workbookViewId="0">
      <selection activeCell="H53" sqref="H53"/>
    </sheetView>
  </sheetViews>
  <sheetFormatPr baseColWidth="10" defaultColWidth="11.5" defaultRowHeight="14" x14ac:dyDescent="0"/>
  <sheetData>
    <row r="1" spans="1:3" ht="14" customHeight="1">
      <c r="A1" s="507" t="s">
        <v>152</v>
      </c>
      <c r="B1" s="508"/>
      <c r="C1" s="509"/>
    </row>
    <row r="2" spans="1:3" ht="26" customHeight="1">
      <c r="A2" s="510" t="s">
        <v>153</v>
      </c>
      <c r="B2" s="511"/>
      <c r="C2" s="512"/>
    </row>
    <row r="3" spans="1:3" ht="24" customHeight="1">
      <c r="A3" s="492" t="s">
        <v>154</v>
      </c>
      <c r="B3" s="493"/>
      <c r="C3" s="494"/>
    </row>
    <row r="4" spans="1:3">
      <c r="A4" s="492"/>
      <c r="B4" s="493"/>
      <c r="C4" s="494"/>
    </row>
    <row r="5" spans="1:3">
      <c r="A5" s="492"/>
      <c r="B5" s="493"/>
      <c r="C5" s="494"/>
    </row>
    <row r="6" spans="1:3" ht="15" thickBot="1">
      <c r="A6" s="495"/>
      <c r="B6" s="496"/>
      <c r="C6" s="497"/>
    </row>
    <row r="7" spans="1:3" ht="15" thickBot="1">
      <c r="A7" s="226"/>
      <c r="B7" s="226"/>
      <c r="C7" s="226"/>
    </row>
    <row r="8" spans="1:3">
      <c r="A8" s="489" t="s">
        <v>155</v>
      </c>
      <c r="B8" s="490"/>
      <c r="C8" s="491"/>
    </row>
    <row r="9" spans="1:3">
      <c r="A9" s="492"/>
      <c r="B9" s="493"/>
      <c r="C9" s="494"/>
    </row>
    <row r="10" spans="1:3" ht="15" thickBot="1">
      <c r="A10" s="495"/>
      <c r="B10" s="496"/>
      <c r="C10" s="497"/>
    </row>
    <row r="11" spans="1:3">
      <c r="A11" s="226"/>
      <c r="B11" s="226"/>
      <c r="C11" s="226"/>
    </row>
    <row r="12" spans="1:3">
      <c r="A12" s="498" t="s">
        <v>156</v>
      </c>
      <c r="B12" s="499"/>
      <c r="C12" s="500"/>
    </row>
    <row r="13" spans="1:3">
      <c r="A13" s="501"/>
      <c r="B13" s="502"/>
      <c r="C13" s="503"/>
    </row>
    <row r="14" spans="1:3">
      <c r="A14" s="504"/>
      <c r="B14" s="505"/>
      <c r="C14" s="506"/>
    </row>
  </sheetData>
  <mergeCells count="8">
    <mergeCell ref="A8:C10"/>
    <mergeCell ref="A12:C14"/>
    <mergeCell ref="A1:C1"/>
    <mergeCell ref="A2:C2"/>
    <mergeCell ref="A3:C3"/>
    <mergeCell ref="A4:C4"/>
    <mergeCell ref="A5:C5"/>
    <mergeCell ref="A6:C6"/>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Ask &amp; Acquire</vt:lpstr>
      <vt:lpstr>Appraise</vt:lpstr>
      <vt:lpstr>Appraise (print version)</vt:lpstr>
      <vt:lpstr>Apply</vt:lpstr>
      <vt:lpstr>Instructions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2015-08-03T00:58:55Z</cp:lastPrinted>
  <dcterms:created xsi:type="dcterms:W3CDTF">2006-09-16T00:00:00Z</dcterms:created>
  <dcterms:modified xsi:type="dcterms:W3CDTF">2015-09-14T20:23:28Z</dcterms:modified>
</cp:coreProperties>
</file>